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Z:\2024\24085-13XT-DM - Svitava Letovice\CD Investora\"/>
    </mc:Choice>
  </mc:AlternateContent>
  <bookViews>
    <workbookView xWindow="0" yWindow="0" windowWidth="0" windowHeight="0"/>
  </bookViews>
  <sheets>
    <sheet name="Rekapitulace stavby" sheetId="1" r:id="rId1"/>
    <sheet name="SO01 - SO 01 - Oprava hráze" sheetId="2" r:id="rId2"/>
    <sheet name="SO02 - SO 02 - Těžení sed..." sheetId="3" r:id="rId3"/>
    <sheet name="VRN - Vedlejší rozpočtové..." sheetId="4" r:id="rId4"/>
    <sheet name="Seznam figur" sheetId="5" r:id="rId5"/>
    <sheet name="Pokyny pro vyplnění" sheetId="6" r:id="rId6"/>
  </sheets>
  <definedNames>
    <definedName name="_xlnm.Print_Area" localSheetId="0">'Rekapitulace stavby'!$D$4:$AO$36,'Rekapitulace stavby'!$C$42:$AQ$58</definedName>
    <definedName name="_xlnm.Print_Titles" localSheetId="0">'Rekapitulace stavby'!$52:$52</definedName>
    <definedName name="_xlnm._FilterDatabase" localSheetId="1" hidden="1">'SO01 - SO 01 - Oprava hráze'!$C$84:$K$264</definedName>
    <definedName name="_xlnm.Print_Area" localSheetId="1">'SO01 - SO 01 - Oprava hráze'!$C$4:$J$39,'SO01 - SO 01 - Oprava hráze'!$C$45:$J$66,'SO01 - SO 01 - Oprava hráze'!$C$72:$K$264</definedName>
    <definedName name="_xlnm.Print_Titles" localSheetId="1">'SO01 - SO 01 - Oprava hráze'!$84:$84</definedName>
    <definedName name="_xlnm._FilterDatabase" localSheetId="2" hidden="1">'SO02 - SO 02 - Těžení sed...'!$C$81:$K$116</definedName>
    <definedName name="_xlnm.Print_Area" localSheetId="2">'SO02 - SO 02 - Těžení sed...'!$C$4:$J$39,'SO02 - SO 02 - Těžení sed...'!$C$45:$J$63,'SO02 - SO 02 - Těžení sed...'!$C$69:$K$116</definedName>
    <definedName name="_xlnm.Print_Titles" localSheetId="2">'SO02 - SO 02 - Těžení sed...'!$81:$81</definedName>
    <definedName name="_xlnm._FilterDatabase" localSheetId="3" hidden="1">'VRN - Vedlejší rozpočtové...'!$C$79:$K$129</definedName>
    <definedName name="_xlnm.Print_Area" localSheetId="3">'VRN - Vedlejší rozpočtové...'!$C$4:$J$39,'VRN - Vedlejší rozpočtové...'!$C$45:$J$61,'VRN - Vedlejší rozpočtové...'!$C$67:$K$129</definedName>
    <definedName name="_xlnm.Print_Titles" localSheetId="3">'VRN - Vedlejší rozpočtové...'!$79:$79</definedName>
    <definedName name="_xlnm.Print_Area" localSheetId="4">'Seznam figur'!$C$4:$G$134</definedName>
    <definedName name="_xlnm.Print_Titles" localSheetId="4">'Seznam figur'!$9:$9</definedName>
    <definedName name="_xlnm.Print_Area" localSheetId="5">'Pokyny pro vyplnění'!$B$2:$K$71,'Pokyny pro vyplnění'!$B$74:$K$118,'Pokyny pro vyplnění'!$B$121:$K$161,'Pokyny pro vyplnění'!$B$164:$K$219</definedName>
  </definedNames>
  <calcPr/>
</workbook>
</file>

<file path=xl/calcChain.xml><?xml version="1.0" encoding="utf-8"?>
<calcChain xmlns="http://schemas.openxmlformats.org/spreadsheetml/2006/main">
  <c i="5" l="1" r="D7"/>
  <c i="4" r="J37"/>
  <c r="J36"/>
  <c i="1" r="AY57"/>
  <c i="4" r="J35"/>
  <c i="1" r="AX57"/>
  <c i="4" r="BI125"/>
  <c r="BH125"/>
  <c r="BG125"/>
  <c r="BF125"/>
  <c r="T125"/>
  <c r="R125"/>
  <c r="P125"/>
  <c r="BI120"/>
  <c r="BH120"/>
  <c r="BG120"/>
  <c r="BF120"/>
  <c r="T120"/>
  <c r="R120"/>
  <c r="P120"/>
  <c r="BI118"/>
  <c r="BH118"/>
  <c r="BG118"/>
  <c r="BF118"/>
  <c r="T118"/>
  <c r="R118"/>
  <c r="P118"/>
  <c r="BI116"/>
  <c r="BH116"/>
  <c r="BG116"/>
  <c r="BF116"/>
  <c r="T116"/>
  <c r="R116"/>
  <c r="P116"/>
  <c r="BI114"/>
  <c r="BH114"/>
  <c r="BG114"/>
  <c r="BF114"/>
  <c r="T114"/>
  <c r="R114"/>
  <c r="P114"/>
  <c r="BI110"/>
  <c r="BH110"/>
  <c r="BG110"/>
  <c r="BF110"/>
  <c r="T110"/>
  <c r="R110"/>
  <c r="P110"/>
  <c r="BI108"/>
  <c r="BH108"/>
  <c r="BG108"/>
  <c r="BF108"/>
  <c r="T108"/>
  <c r="R108"/>
  <c r="P108"/>
  <c r="BI107"/>
  <c r="BH107"/>
  <c r="BG107"/>
  <c r="BF107"/>
  <c r="T107"/>
  <c r="R107"/>
  <c r="P107"/>
  <c r="BI106"/>
  <c r="BH106"/>
  <c r="BG106"/>
  <c r="BF106"/>
  <c r="T106"/>
  <c r="R106"/>
  <c r="P106"/>
  <c r="BI101"/>
  <c r="BH101"/>
  <c r="BG101"/>
  <c r="BF101"/>
  <c r="T101"/>
  <c r="R101"/>
  <c r="P101"/>
  <c r="BI100"/>
  <c r="BH100"/>
  <c r="BG100"/>
  <c r="BF100"/>
  <c r="T100"/>
  <c r="R100"/>
  <c r="P100"/>
  <c r="BI99"/>
  <c r="BH99"/>
  <c r="BG99"/>
  <c r="BF99"/>
  <c r="T99"/>
  <c r="R99"/>
  <c r="P99"/>
  <c r="BI98"/>
  <c r="BH98"/>
  <c r="BG98"/>
  <c r="BF98"/>
  <c r="T98"/>
  <c r="R98"/>
  <c r="P98"/>
  <c r="BI96"/>
  <c r="BH96"/>
  <c r="BG96"/>
  <c r="BF96"/>
  <c r="T96"/>
  <c r="R96"/>
  <c r="P96"/>
  <c r="BI91"/>
  <c r="BH91"/>
  <c r="BG91"/>
  <c r="BF91"/>
  <c r="T91"/>
  <c r="R91"/>
  <c r="P91"/>
  <c r="BI89"/>
  <c r="BH89"/>
  <c r="BG89"/>
  <c r="BF89"/>
  <c r="T89"/>
  <c r="R89"/>
  <c r="P89"/>
  <c r="BI87"/>
  <c r="BH87"/>
  <c r="BG87"/>
  <c r="BF87"/>
  <c r="T87"/>
  <c r="R87"/>
  <c r="P87"/>
  <c r="BI82"/>
  <c r="BH82"/>
  <c r="BG82"/>
  <c r="BF82"/>
  <c r="T82"/>
  <c r="R82"/>
  <c r="P82"/>
  <c r="J77"/>
  <c r="J76"/>
  <c r="F76"/>
  <c r="F74"/>
  <c r="E72"/>
  <c r="J55"/>
  <c r="J54"/>
  <c r="F54"/>
  <c r="F52"/>
  <c r="E50"/>
  <c r="J18"/>
  <c r="E18"/>
  <c r="F77"/>
  <c r="J17"/>
  <c r="J12"/>
  <c r="J74"/>
  <c r="E7"/>
  <c r="E48"/>
  <c i="3" r="J37"/>
  <c r="J36"/>
  <c i="1" r="AY56"/>
  <c i="3" r="J35"/>
  <c i="1" r="AX56"/>
  <c i="3" r="BI113"/>
  <c r="BH113"/>
  <c r="BG113"/>
  <c r="BF113"/>
  <c r="T113"/>
  <c r="T112"/>
  <c r="R113"/>
  <c r="R112"/>
  <c r="P113"/>
  <c r="P112"/>
  <c r="BI111"/>
  <c r="BH111"/>
  <c r="BG111"/>
  <c r="BF111"/>
  <c r="T111"/>
  <c r="R111"/>
  <c r="P111"/>
  <c r="BI108"/>
  <c r="BH108"/>
  <c r="BG108"/>
  <c r="BF108"/>
  <c r="T108"/>
  <c r="R108"/>
  <c r="P108"/>
  <c r="BI104"/>
  <c r="BH104"/>
  <c r="BG104"/>
  <c r="BF104"/>
  <c r="T104"/>
  <c r="R104"/>
  <c r="P104"/>
  <c r="BI100"/>
  <c r="BH100"/>
  <c r="BG100"/>
  <c r="BF100"/>
  <c r="T100"/>
  <c r="R100"/>
  <c r="P100"/>
  <c r="BI96"/>
  <c r="BH96"/>
  <c r="BG96"/>
  <c r="BF96"/>
  <c r="T96"/>
  <c r="R96"/>
  <c r="P96"/>
  <c r="BI92"/>
  <c r="BH92"/>
  <c r="BG92"/>
  <c r="BF92"/>
  <c r="T92"/>
  <c r="R92"/>
  <c r="P92"/>
  <c r="BI85"/>
  <c r="BH85"/>
  <c r="BG85"/>
  <c r="BF85"/>
  <c r="T85"/>
  <c r="R85"/>
  <c r="P85"/>
  <c r="J79"/>
  <c r="J78"/>
  <c r="F78"/>
  <c r="F76"/>
  <c r="E74"/>
  <c r="J55"/>
  <c r="J54"/>
  <c r="F54"/>
  <c r="F52"/>
  <c r="E50"/>
  <c r="J18"/>
  <c r="E18"/>
  <c r="F79"/>
  <c r="J17"/>
  <c r="J12"/>
  <c r="J76"/>
  <c r="E7"/>
  <c r="E48"/>
  <c i="2" r="J37"/>
  <c r="J36"/>
  <c i="1" r="AY55"/>
  <c i="2" r="J35"/>
  <c i="1" r="AX55"/>
  <c i="2" r="BI263"/>
  <c r="BH263"/>
  <c r="BG263"/>
  <c r="BF263"/>
  <c r="T263"/>
  <c r="T262"/>
  <c r="R263"/>
  <c r="R262"/>
  <c r="P263"/>
  <c r="P262"/>
  <c r="BI260"/>
  <c r="BH260"/>
  <c r="BG260"/>
  <c r="BF260"/>
  <c r="T260"/>
  <c r="T259"/>
  <c r="R260"/>
  <c r="R259"/>
  <c r="P260"/>
  <c r="P259"/>
  <c r="BI257"/>
  <c r="BH257"/>
  <c r="BG257"/>
  <c r="BF257"/>
  <c r="T257"/>
  <c r="R257"/>
  <c r="P257"/>
  <c r="BI255"/>
  <c r="BH255"/>
  <c r="BG255"/>
  <c r="BF255"/>
  <c r="T255"/>
  <c r="T254"/>
  <c r="R255"/>
  <c r="R254"/>
  <c r="P255"/>
  <c r="P254"/>
  <c r="BI250"/>
  <c r="BH250"/>
  <c r="BG250"/>
  <c r="BF250"/>
  <c r="T250"/>
  <c r="R250"/>
  <c r="P250"/>
  <c r="BI237"/>
  <c r="BH237"/>
  <c r="BG237"/>
  <c r="BF237"/>
  <c r="T237"/>
  <c r="R237"/>
  <c r="P237"/>
  <c r="BI227"/>
  <c r="BH227"/>
  <c r="BG227"/>
  <c r="BF227"/>
  <c r="T227"/>
  <c r="R227"/>
  <c r="P227"/>
  <c r="BI224"/>
  <c r="BH224"/>
  <c r="BG224"/>
  <c r="BF224"/>
  <c r="T224"/>
  <c r="R224"/>
  <c r="P224"/>
  <c r="BI220"/>
  <c r="BH220"/>
  <c r="BG220"/>
  <c r="BF220"/>
  <c r="T220"/>
  <c r="R220"/>
  <c r="P220"/>
  <c r="BI218"/>
  <c r="BH218"/>
  <c r="BG218"/>
  <c r="BF218"/>
  <c r="T218"/>
  <c r="R218"/>
  <c r="P218"/>
  <c r="BI215"/>
  <c r="BH215"/>
  <c r="BG215"/>
  <c r="BF215"/>
  <c r="T215"/>
  <c r="R215"/>
  <c r="P215"/>
  <c r="BI211"/>
  <c r="BH211"/>
  <c r="BG211"/>
  <c r="BF211"/>
  <c r="T211"/>
  <c r="R211"/>
  <c r="P211"/>
  <c r="BI207"/>
  <c r="BH207"/>
  <c r="BG207"/>
  <c r="BF207"/>
  <c r="T207"/>
  <c r="R207"/>
  <c r="P207"/>
  <c r="BI203"/>
  <c r="BH203"/>
  <c r="BG203"/>
  <c r="BF203"/>
  <c r="T203"/>
  <c r="R203"/>
  <c r="P203"/>
  <c r="BI199"/>
  <c r="BH199"/>
  <c r="BG199"/>
  <c r="BF199"/>
  <c r="T199"/>
  <c r="R199"/>
  <c r="P199"/>
  <c r="BI195"/>
  <c r="BH195"/>
  <c r="BG195"/>
  <c r="BF195"/>
  <c r="T195"/>
  <c r="R195"/>
  <c r="P195"/>
  <c r="BI191"/>
  <c r="BH191"/>
  <c r="BG191"/>
  <c r="BF191"/>
  <c r="T191"/>
  <c r="R191"/>
  <c r="P191"/>
  <c r="BI187"/>
  <c r="BH187"/>
  <c r="BG187"/>
  <c r="BF187"/>
  <c r="T187"/>
  <c r="R187"/>
  <c r="P187"/>
  <c r="BI185"/>
  <c r="BH185"/>
  <c r="BG185"/>
  <c r="BF185"/>
  <c r="T185"/>
  <c r="R185"/>
  <c r="P185"/>
  <c r="BI180"/>
  <c r="BH180"/>
  <c r="BG180"/>
  <c r="BF180"/>
  <c r="T180"/>
  <c r="R180"/>
  <c r="P180"/>
  <c r="BI178"/>
  <c r="BH178"/>
  <c r="BG178"/>
  <c r="BF178"/>
  <c r="T178"/>
  <c r="R178"/>
  <c r="P178"/>
  <c r="BI174"/>
  <c r="BH174"/>
  <c r="BG174"/>
  <c r="BF174"/>
  <c r="T174"/>
  <c r="R174"/>
  <c r="P174"/>
  <c r="BI170"/>
  <c r="BH170"/>
  <c r="BG170"/>
  <c r="BF170"/>
  <c r="T170"/>
  <c r="R170"/>
  <c r="P170"/>
  <c r="BI155"/>
  <c r="BH155"/>
  <c r="BG155"/>
  <c r="BF155"/>
  <c r="T155"/>
  <c r="R155"/>
  <c r="P155"/>
  <c r="BI150"/>
  <c r="BH150"/>
  <c r="BG150"/>
  <c r="BF150"/>
  <c r="T150"/>
  <c r="R150"/>
  <c r="P150"/>
  <c r="BI146"/>
  <c r="BH146"/>
  <c r="BG146"/>
  <c r="BF146"/>
  <c r="T146"/>
  <c r="R146"/>
  <c r="P146"/>
  <c r="BI139"/>
  <c r="BH139"/>
  <c r="BG139"/>
  <c r="BF139"/>
  <c r="T139"/>
  <c r="R139"/>
  <c r="P139"/>
  <c r="BI135"/>
  <c r="BH135"/>
  <c r="BG135"/>
  <c r="BF135"/>
  <c r="T135"/>
  <c r="R135"/>
  <c r="P135"/>
  <c r="BI131"/>
  <c r="BH131"/>
  <c r="BG131"/>
  <c r="BF131"/>
  <c r="T131"/>
  <c r="R131"/>
  <c r="P131"/>
  <c r="BI127"/>
  <c r="BH127"/>
  <c r="BG127"/>
  <c r="BF127"/>
  <c r="T127"/>
  <c r="R127"/>
  <c r="P127"/>
  <c r="BI123"/>
  <c r="BH123"/>
  <c r="BG123"/>
  <c r="BF123"/>
  <c r="T123"/>
  <c r="R123"/>
  <c r="P123"/>
  <c r="BI111"/>
  <c r="BH111"/>
  <c r="BG111"/>
  <c r="BF111"/>
  <c r="T111"/>
  <c r="R111"/>
  <c r="P111"/>
  <c r="BI104"/>
  <c r="BH104"/>
  <c r="BG104"/>
  <c r="BF104"/>
  <c r="T104"/>
  <c r="R104"/>
  <c r="P104"/>
  <c r="BI100"/>
  <c r="BH100"/>
  <c r="BG100"/>
  <c r="BF100"/>
  <c r="T100"/>
  <c r="R100"/>
  <c r="P100"/>
  <c r="BI96"/>
  <c r="BH96"/>
  <c r="BG96"/>
  <c r="BF96"/>
  <c r="T96"/>
  <c r="R96"/>
  <c r="P96"/>
  <c r="BI92"/>
  <c r="BH92"/>
  <c r="BG92"/>
  <c r="BF92"/>
  <c r="T92"/>
  <c r="R92"/>
  <c r="P92"/>
  <c r="BI88"/>
  <c r="BH88"/>
  <c r="BG88"/>
  <c r="BF88"/>
  <c r="T88"/>
  <c r="R88"/>
  <c r="P88"/>
  <c r="J82"/>
  <c r="J81"/>
  <c r="F81"/>
  <c r="F79"/>
  <c r="E77"/>
  <c r="J55"/>
  <c r="J54"/>
  <c r="F54"/>
  <c r="F52"/>
  <c r="E50"/>
  <c r="J18"/>
  <c r="E18"/>
  <c r="F82"/>
  <c r="J17"/>
  <c r="J12"/>
  <c r="J52"/>
  <c r="E7"/>
  <c r="E75"/>
  <c i="1" r="L50"/>
  <c r="AM50"/>
  <c r="AM49"/>
  <c r="L49"/>
  <c r="AM47"/>
  <c r="L47"/>
  <c r="L45"/>
  <c r="L44"/>
  <c i="2" r="BK237"/>
  <c r="BK185"/>
  <c r="J260"/>
  <c r="J218"/>
  <c r="J88"/>
  <c r="BK220"/>
  <c r="BK135"/>
  <c r="BK170"/>
  <c i="3" r="J92"/>
  <c r="J85"/>
  <c i="4" r="BK96"/>
  <c r="J82"/>
  <c i="2" r="J207"/>
  <c r="J127"/>
  <c r="BK227"/>
  <c r="J215"/>
  <c r="J139"/>
  <c r="J255"/>
  <c r="BK146"/>
  <c r="J237"/>
  <c r="J96"/>
  <c i="3" r="J108"/>
  <c i="4" r="BK99"/>
  <c r="BK87"/>
  <c r="J110"/>
  <c r="J89"/>
  <c i="2" r="BK187"/>
  <c r="BK92"/>
  <c r="BK211"/>
  <c r="J146"/>
  <c r="J92"/>
  <c r="J250"/>
  <c r="J155"/>
  <c i="3" r="BK96"/>
  <c i="4" r="J108"/>
  <c r="BK114"/>
  <c i="2" r="J170"/>
  <c r="BK150"/>
  <c i="3" r="BK108"/>
  <c r="J96"/>
  <c i="4" r="BK107"/>
  <c r="J87"/>
  <c r="J100"/>
  <c r="BK98"/>
  <c i="2" r="BK199"/>
  <c r="J135"/>
  <c r="BK224"/>
  <c r="J187"/>
  <c r="BK127"/>
  <c r="J180"/>
  <c r="BK263"/>
  <c r="J123"/>
  <c i="3" r="BK100"/>
  <c i="4" r="BK110"/>
  <c r="J107"/>
  <c i="2" r="J195"/>
  <c r="BK88"/>
  <c r="J224"/>
  <c r="BK180"/>
  <c r="BK96"/>
  <c r="BK218"/>
  <c r="BK104"/>
  <c r="BK131"/>
  <c i="3" r="BK113"/>
  <c i="4" r="J106"/>
  <c r="BK89"/>
  <c r="BK116"/>
  <c i="2" r="BK255"/>
  <c r="J174"/>
  <c i="1" r="AS54"/>
  <c i="2" r="BK203"/>
  <c r="BK207"/>
  <c i="3" r="J100"/>
  <c i="4" r="J118"/>
  <c r="J101"/>
  <c r="BK91"/>
  <c i="2" r="BK100"/>
  <c i="3" r="BK85"/>
  <c i="4" r="J116"/>
  <c r="J98"/>
  <c r="BK118"/>
  <c r="J99"/>
  <c i="2" r="J220"/>
  <c r="J111"/>
  <c r="BK250"/>
  <c r="BK195"/>
  <c r="J178"/>
  <c r="J257"/>
  <c r="BK155"/>
  <c r="J203"/>
  <c i="3" r="J111"/>
  <c i="4" r="BK120"/>
  <c r="BK100"/>
  <c r="BK82"/>
  <c i="2" r="J227"/>
  <c r="BK178"/>
  <c r="BK257"/>
  <c r="BK191"/>
  <c r="J263"/>
  <c r="BK174"/>
  <c r="J191"/>
  <c i="3" r="BK104"/>
  <c r="BK111"/>
  <c i="4" r="J114"/>
  <c r="J120"/>
  <c i="2" r="J211"/>
  <c r="BK123"/>
  <c r="J185"/>
  <c r="J100"/>
  <c r="BK260"/>
  <c r="J131"/>
  <c r="J104"/>
  <c i="3" r="BK92"/>
  <c i="4" r="BK101"/>
  <c r="J125"/>
  <c i="2" r="BK215"/>
  <c r="J199"/>
  <c i="3" r="J113"/>
  <c i="4" r="BK125"/>
  <c r="BK108"/>
  <c r="BK106"/>
  <c i="2" r="J150"/>
  <c i="3" r="J104"/>
  <c i="4" r="J91"/>
  <c r="J96"/>
  <c i="2" r="BK139"/>
  <c r="BK111"/>
  <c l="1" r="P87"/>
  <c r="P86"/>
  <c r="P85"/>
  <c i="1" r="AU55"/>
  <c i="2" r="P219"/>
  <c i="3" r="P84"/>
  <c r="P83"/>
  <c r="P82"/>
  <c i="1" r="AU56"/>
  <c i="2" r="R87"/>
  <c r="BK219"/>
  <c r="J219"/>
  <c r="J62"/>
  <c i="3" r="BK84"/>
  <c r="J84"/>
  <c r="J61"/>
  <c i="2" r="BK87"/>
  <c r="J87"/>
  <c r="J61"/>
  <c r="T219"/>
  <c i="3" r="R84"/>
  <c r="R83"/>
  <c r="R82"/>
  <c i="2" r="T87"/>
  <c r="T86"/>
  <c r="T85"/>
  <c r="R219"/>
  <c r="R86"/>
  <c r="R85"/>
  <c i="3" r="T84"/>
  <c r="T83"/>
  <c r="T82"/>
  <c i="4" r="BK81"/>
  <c r="J81"/>
  <c r="J60"/>
  <c r="P81"/>
  <c r="P80"/>
  <c i="1" r="AU57"/>
  <c i="4" r="R81"/>
  <c r="R80"/>
  <c r="T81"/>
  <c r="T80"/>
  <c i="3" r="BK112"/>
  <c r="J112"/>
  <c r="J62"/>
  <c i="2" r="BK259"/>
  <c r="J259"/>
  <c r="J64"/>
  <c r="BK262"/>
  <c r="J262"/>
  <c r="J65"/>
  <c i="4" r="F55"/>
  <c r="BE87"/>
  <c r="BE100"/>
  <c r="BE108"/>
  <c r="BE118"/>
  <c r="BE125"/>
  <c r="J52"/>
  <c r="BE89"/>
  <c r="BE98"/>
  <c r="BE101"/>
  <c r="BE106"/>
  <c r="BE107"/>
  <c r="E70"/>
  <c r="BE91"/>
  <c r="BE96"/>
  <c r="BE99"/>
  <c r="BE110"/>
  <c r="BE114"/>
  <c r="BE116"/>
  <c r="BE120"/>
  <c r="BE82"/>
  <c i="3" r="E72"/>
  <c r="BE96"/>
  <c r="BE104"/>
  <c r="BE85"/>
  <c r="BE100"/>
  <c r="BE108"/>
  <c r="J52"/>
  <c r="F55"/>
  <c r="BE92"/>
  <c r="BE111"/>
  <c r="BE113"/>
  <c i="2" r="E48"/>
  <c r="J79"/>
  <c r="BE135"/>
  <c r="BE174"/>
  <c r="BE178"/>
  <c r="BE185"/>
  <c r="BE224"/>
  <c r="BE250"/>
  <c r="BE255"/>
  <c r="BE263"/>
  <c r="BE88"/>
  <c r="BE92"/>
  <c r="BE111"/>
  <c r="BE123"/>
  <c r="BE180"/>
  <c r="BE187"/>
  <c r="BE191"/>
  <c r="BE195"/>
  <c r="BE207"/>
  <c r="BE211"/>
  <c r="BE215"/>
  <c r="BE218"/>
  <c r="BE220"/>
  <c r="BE257"/>
  <c r="BE260"/>
  <c r="BE104"/>
  <c r="BE131"/>
  <c r="BE150"/>
  <c r="BE170"/>
  <c r="BE199"/>
  <c r="BE237"/>
  <c r="F55"/>
  <c r="BE96"/>
  <c r="BE100"/>
  <c r="BE127"/>
  <c r="BE139"/>
  <c r="BE146"/>
  <c r="BE155"/>
  <c r="BE203"/>
  <c r="BE227"/>
  <c r="F36"/>
  <c i="1" r="BC55"/>
  <c i="4" r="F37"/>
  <c i="1" r="BD57"/>
  <c i="4" r="F35"/>
  <c i="1" r="BB57"/>
  <c i="2" r="F34"/>
  <c i="1" r="BA55"/>
  <c i="2" r="F37"/>
  <c i="1" r="BD55"/>
  <c i="3" r="F37"/>
  <c i="1" r="BD56"/>
  <c i="2" r="F35"/>
  <c i="1" r="BB55"/>
  <c i="3" r="F36"/>
  <c i="1" r="BC56"/>
  <c i="2" r="J34"/>
  <c i="1" r="AW55"/>
  <c i="4" r="J34"/>
  <c i="1" r="AW57"/>
  <c i="3" r="J34"/>
  <c i="1" r="AW56"/>
  <c i="4" r="F36"/>
  <c i="1" r="BC57"/>
  <c i="3" r="F35"/>
  <c i="1" r="BB56"/>
  <c i="3" r="F34"/>
  <c i="1" r="BA56"/>
  <c i="4" r="F34"/>
  <c i="1" r="BA57"/>
  <c i="2" l="1" r="BK254"/>
  <c r="J254"/>
  <c r="J63"/>
  <c i="3" r="BK83"/>
  <c r="J83"/>
  <c r="J60"/>
  <c i="4" r="BK80"/>
  <c r="J80"/>
  <c r="J59"/>
  <c i="3" r="J33"/>
  <c i="1" r="AV56"/>
  <c r="AT56"/>
  <c r="AU54"/>
  <c r="BA54"/>
  <c r="W30"/>
  <c r="BD54"/>
  <c r="W33"/>
  <c i="3" r="F33"/>
  <c i="1" r="AZ56"/>
  <c r="BB54"/>
  <c r="AX54"/>
  <c i="4" r="J33"/>
  <c i="1" r="AV57"/>
  <c r="AT57"/>
  <c r="BC54"/>
  <c r="W32"/>
  <c i="4" r="F33"/>
  <c i="1" r="AZ57"/>
  <c i="2" r="J33"/>
  <c i="1" r="AV55"/>
  <c r="AT55"/>
  <c i="2" r="F33"/>
  <c i="1" r="AZ55"/>
  <c i="3" l="1" r="BK82"/>
  <c r="J82"/>
  <c r="J59"/>
  <c i="2" r="BK86"/>
  <c r="J86"/>
  <c r="J60"/>
  <c i="4" r="J30"/>
  <c i="1" r="AG57"/>
  <c r="AY54"/>
  <c r="AZ54"/>
  <c r="W29"/>
  <c r="AW54"/>
  <c r="AK30"/>
  <c r="W31"/>
  <c i="4" l="1" r="J39"/>
  <c i="2" r="BK85"/>
  <c r="J85"/>
  <c r="J59"/>
  <c i="1" r="AN57"/>
  <c r="AV54"/>
  <c r="AK29"/>
  <c i="3" r="J30"/>
  <c i="1" r="AG56"/>
  <c i="3" l="1" r="J39"/>
  <c i="1" r="AN56"/>
  <c r="AT54"/>
  <c i="2" r="J30"/>
  <c i="1" r="AG55"/>
  <c r="AN55"/>
  <c i="2" l="1" r="J39"/>
  <c i="1" r="AG54"/>
  <c r="AK26"/>
  <c l="1" r="AN54"/>
  <c r="AK35"/>
</calcChain>
</file>

<file path=xl/sharedStrings.xml><?xml version="1.0" encoding="utf-8"?>
<sst xmlns="http://schemas.openxmlformats.org/spreadsheetml/2006/main">
  <si>
    <t>Export Komplet</t>
  </si>
  <si>
    <t>VZ</t>
  </si>
  <si>
    <t>2.0</t>
  </si>
  <si>
    <t>ZAMOK</t>
  </si>
  <si>
    <t>False</t>
  </si>
  <si>
    <t>{b14d2f4e-0eb2-4ad9-9870-a1ac361646b3}</t>
  </si>
  <si>
    <t>0,01</t>
  </si>
  <si>
    <t>21</t>
  </si>
  <si>
    <t>12</t>
  </si>
  <si>
    <t>REKAPITULACE STAVBY</t>
  </si>
  <si>
    <t xml:space="preserve">v ---  níže se nacházejí doplnkové a pomocné údaje k sestavám  --- v</t>
  </si>
  <si>
    <t>Návod na vyplnění</t>
  </si>
  <si>
    <t>0,001</t>
  </si>
  <si>
    <t>Kód:</t>
  </si>
  <si>
    <t>24085-13XT-DM</t>
  </si>
  <si>
    <t>Měnit lze pouze buňky se žlutým podbarvením!_x000d_
_x000d_
1) v Rekapitulaci stavby vyplňte údaje o Účastníkovi (přenesou se do ostatních sestav i v jiných listech)_x000d_
_x000d_
2) na vybraných listech vyplňte v sestavě Soupis prací ceny u položek</t>
  </si>
  <si>
    <t>Stavba:</t>
  </si>
  <si>
    <t>Svitava, úprava Letovice, ř. km 60,922 - 62,290, Letovice, oprava hrází, odtěžení sedimentu</t>
  </si>
  <si>
    <t>KSO:</t>
  </si>
  <si>
    <t/>
  </si>
  <si>
    <t>CC-CZ:</t>
  </si>
  <si>
    <t>Místo:</t>
  </si>
  <si>
    <t>k.ú. Letovice</t>
  </si>
  <si>
    <t>Datum:</t>
  </si>
  <si>
    <t>4. 4. 2025</t>
  </si>
  <si>
    <t>Zadavatel:</t>
  </si>
  <si>
    <t>IČ:</t>
  </si>
  <si>
    <t>70890013</t>
  </si>
  <si>
    <t>Povodí Moravy, s.p.</t>
  </si>
  <si>
    <t>DIČ:</t>
  </si>
  <si>
    <t>CZ70890013</t>
  </si>
  <si>
    <t>Účastník:</t>
  </si>
  <si>
    <t>Vyplň údaj</t>
  </si>
  <si>
    <t>Projektant:</t>
  </si>
  <si>
    <t>00220078</t>
  </si>
  <si>
    <t>Regioprojekt Brno, s.r.o</t>
  </si>
  <si>
    <t>CZ00220078</t>
  </si>
  <si>
    <t>True</t>
  </si>
  <si>
    <t>Zpracovatel:</t>
  </si>
  <si>
    <t>Ing. Michal Doubek</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</si>
  <si>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</si>
  <si>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</si>
  <si>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</si>
  <si>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</si>
  <si>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</si>
  <si>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</si>
  <si>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</si>
  <si>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</si>
  <si>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</si>
  <si>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</si>
  <si>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</si>
  <si>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</si>
  <si>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</si>
  <si>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</si>
  <si>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</si>
  <si>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</si>
  <si>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</si>
  <si>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</si>
  <si>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</si>
  <si>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</si>
  <si>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</si>
  <si>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</si>
  <si>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</si>
  <si>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</si>
  <si>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</si>
  <si>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</si>
  <si>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</si>
  <si>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</si>
  <si>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</si>
  <si>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</si>
  <si>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</si>
  <si>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</si>
  <si>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</si>
  <si>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</si>
  <si>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</si>
  <si>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</si>
  <si>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</si>
  <si>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</si>
  <si>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</si>
  <si>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</si>
  <si>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</si>
  <si>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SO01</t>
  </si>
  <si>
    <t>SO 01 - Oprava hráze</t>
  </si>
  <si>
    <t>STA</t>
  </si>
  <si>
    <t>1</t>
  </si>
  <si>
    <t>{df4a5d1e-56f4-4a70-b52d-01df24884de4}</t>
  </si>
  <si>
    <t>2</t>
  </si>
  <si>
    <t>SO02</t>
  </si>
  <si>
    <t>SO 02 - Těžení sedimentů</t>
  </si>
  <si>
    <t>{53e75bf1-dac8-4357-8392-9a34771ced35}</t>
  </si>
  <si>
    <t>VRN</t>
  </si>
  <si>
    <t>Vedlejší rozpočtové náklady</t>
  </si>
  <si>
    <t>{fc0be0e4-11d2-4b5e-aac5-61e900c02a33}</t>
  </si>
  <si>
    <t>HRÁZ</t>
  </si>
  <si>
    <t>74,58</t>
  </si>
  <si>
    <t>ROZEBRÁNÍ</t>
  </si>
  <si>
    <t>39,816</t>
  </si>
  <si>
    <t>KRYCÍ LIST SOUPISU PRACÍ</t>
  </si>
  <si>
    <t>GEOTEXTILIE</t>
  </si>
  <si>
    <t>20,17</t>
  </si>
  <si>
    <t>PŘEKOP1</t>
  </si>
  <si>
    <t>107,58</t>
  </si>
  <si>
    <t>VÝKOP</t>
  </si>
  <si>
    <t>406,223</t>
  </si>
  <si>
    <t>ZÁSYP</t>
  </si>
  <si>
    <t>76,91</t>
  </si>
  <si>
    <t>Objekt:</t>
  </si>
  <si>
    <t>OHUMUS_2</t>
  </si>
  <si>
    <t>30</t>
  </si>
  <si>
    <t>SO01 - SO 01 - Oprava hráze</t>
  </si>
  <si>
    <t>ORNICE</t>
  </si>
  <si>
    <t>150</t>
  </si>
  <si>
    <t>OHUMUS_1</t>
  </si>
  <si>
    <t>120</t>
  </si>
  <si>
    <t>PODSYP</t>
  </si>
  <si>
    <t>129,08</t>
  </si>
  <si>
    <t>REKAPITULACE ČLENĚNÍ SOUPISU PRACÍ</t>
  </si>
  <si>
    <t>Kód dílu - Popis</t>
  </si>
  <si>
    <t>Cena celkem [CZK]</t>
  </si>
  <si>
    <t>-1</t>
  </si>
  <si>
    <t>HSV - Práce a dodávky HSV</t>
  </si>
  <si>
    <t xml:space="preserve">    1 - Zemní práce</t>
  </si>
  <si>
    <t xml:space="preserve">    4 - Vodorovné konstrukce</t>
  </si>
  <si>
    <t xml:space="preserve">    9 - Ostatní konstrukce a práce, bourání</t>
  </si>
  <si>
    <t xml:space="preserve">      96 - Bourání konstrukcí</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</si>
  <si>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</si>
  <si>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</si>
  <si>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</si>
  <si>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</si>
  <si>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</si>
  <si>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</si>
  <si>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</si>
  <si>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</si>
  <si>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</si>
  <si>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</si>
  <si>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</si>
  <si>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</si>
  <si>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</si>
  <si>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</si>
  <si>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</si>
  <si>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</si>
  <si>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</si>
  <si>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</si>
  <si>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</si>
  <si>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114203104</t>
  </si>
  <si>
    <t>Rozebrání dlažeb nebo záhozů s naložením na dopravní prostředek záhozů, rovnanin a soustřeďovacích staveb provedených na sucho</t>
  </si>
  <si>
    <t>m3</t>
  </si>
  <si>
    <t>CS ÚRS 2025 01</t>
  </si>
  <si>
    <t>4</t>
  </si>
  <si>
    <t>1086384655</t>
  </si>
  <si>
    <t>Online PSC</t>
  </si>
  <si>
    <t>https://podminky.urs.cz/item/CS_URS_2025_01/114203104</t>
  </si>
  <si>
    <t>VV</t>
  </si>
  <si>
    <t>"úsek 4 - tabulka kubatur - 49,77 m3, rozebrání 80% objemu"49,77*0,8</t>
  </si>
  <si>
    <t>Součet</t>
  </si>
  <si>
    <t>114203201</t>
  </si>
  <si>
    <t>Očištění lomového kamene nebo betonových tvárnic získaných při rozebrání dlažeb, záhozů, rovnanin a soustřeďovacích staveb od hlíny nebo písku</t>
  </si>
  <si>
    <t>2098257083</t>
  </si>
  <si>
    <t>https://podminky.urs.cz/item/CS_URS_2025_01/114203201</t>
  </si>
  <si>
    <t>" 50% objemu" ROZEBRÁNÍ*0,5</t>
  </si>
  <si>
    <t>3</t>
  </si>
  <si>
    <t>114253301</t>
  </si>
  <si>
    <t>Třídění lomového kamene nebo betonových tvárnic strojně získaných při rozebrání dlažeb, záhozů, rovnanin a soustřeďovacích staveb podle druhu, velikosti nebo tvaru</t>
  </si>
  <si>
    <t>-1356637483</t>
  </si>
  <si>
    <t>https://podminky.urs.cz/item/CS_URS_2025_01/114253301</t>
  </si>
  <si>
    <t>121151113</t>
  </si>
  <si>
    <t>Sejmutí ornice strojně při souvislé ploše přes 100 do 500 m2, tl. vrstvy do 200 mm</t>
  </si>
  <si>
    <t>m2</t>
  </si>
  <si>
    <t>880374849</t>
  </si>
  <si>
    <t>https://podminky.urs.cz/item/CS_URS_2025_01/121151113</t>
  </si>
  <si>
    <t>"plocha překopu hráze" 150</t>
  </si>
  <si>
    <t>5</t>
  </si>
  <si>
    <t>122251104</t>
  </si>
  <si>
    <t>Odkopávky a prokopávky nezapažené strojně v hornině třídy těžitelnosti I skupiny 3 přes 100 do 500 m3</t>
  </si>
  <si>
    <t>1012651380</t>
  </si>
  <si>
    <t>https://podminky.urs.cz/item/CS_URS_2025_01/122251104</t>
  </si>
  <si>
    <t>"překop hráze"</t>
  </si>
  <si>
    <t>2,3*((0+1,6)/2)*((4+12,5)/2)</t>
  </si>
  <si>
    <t>3*1,6*((4+12,5)/2)</t>
  </si>
  <si>
    <t>8*((1,6+0)/2)*((4+12,5)/2)</t>
  </si>
  <si>
    <t>6</t>
  </si>
  <si>
    <t>131251104</t>
  </si>
  <si>
    <t>Hloubení nezapažených jam a zářezů strojně s urovnáním dna do předepsaného profilu a spádu v hornině třídy těžitelnosti I skupiny 3 přes 100 do 500 m3</t>
  </si>
  <si>
    <t>-1302234482</t>
  </si>
  <si>
    <t>https://podminky.urs.cz/item/CS_URS_2025_01/131251104</t>
  </si>
  <si>
    <t>"výkopy pro rovnaninu -podle tab. kubatur"</t>
  </si>
  <si>
    <t>"úsek 1" 38,09</t>
  </si>
  <si>
    <t>"ůsek 2" 211,48</t>
  </si>
  <si>
    <t>"úsek 2 - dodatečné opevnění kolem kamenné zdi (nad a podél paty) -1 m3/bm" 1*40</t>
  </si>
  <si>
    <t>"ůsek 3" 71,86</t>
  </si>
  <si>
    <t>"ůsek 4 - 50% objemu rovnaniny" 49,77*0,5</t>
  </si>
  <si>
    <t>"dodatečné opevnění rozebnraným opevněním - 50% rozebrání" ROZEBRÁNÍ*0,5</t>
  </si>
  <si>
    <t>"3. třída těžitelnosti - 80%" VÝKOP*0,8</t>
  </si>
  <si>
    <t>7</t>
  </si>
  <si>
    <t>131351104</t>
  </si>
  <si>
    <t>Hloubení nezapažených jam a zářezů strojně s urovnáním dna do předepsaného profilu a spádu v hornině třídy těžitelnosti II skupiny 4 přes 100 do 500 m3</t>
  </si>
  <si>
    <t>795911759</t>
  </si>
  <si>
    <t>https://podminky.urs.cz/item/CS_URS_2025_01/131351104</t>
  </si>
  <si>
    <t>"4. třída těžitelnosti - 20%" VÝKOP*0,2</t>
  </si>
  <si>
    <t>8</t>
  </si>
  <si>
    <t>161151103</t>
  </si>
  <si>
    <t>Svislé přemístění výkopku strojně bez naložení do dopravní nádoby avšak s vyprázdněním dopravní nádoby na hromadu nebo do dopravního prostředku z horniny třídy těžitelnosti I skupiny 1 až 3 při hloubce výkopu přes 4 do 8 m</t>
  </si>
  <si>
    <t>-1766255677</t>
  </si>
  <si>
    <t>https://podminky.urs.cz/item/CS_URS_2025_01/161151103</t>
  </si>
  <si>
    <t>"přesun výkopku z koryta" VÝKOP*0,8-ZÁSYP</t>
  </si>
  <si>
    <t>9</t>
  </si>
  <si>
    <t>161151113</t>
  </si>
  <si>
    <t>Svislé přemístění výkopku strojně bez naložení do dopravní nádoby avšak s vyprázdněním dopravní nádoby na hromadu nebo do dopravního prostředku z horniny třídy těžitelnosti II skupiny 4 a 5 při hloubce výkopu přes 4 do 8 m</t>
  </si>
  <si>
    <t>764802219</t>
  </si>
  <si>
    <t>https://podminky.urs.cz/item/CS_URS_2025_01/161151113</t>
  </si>
  <si>
    <t>"přesun výkopku z koryta" VÝKOP*0,2</t>
  </si>
  <si>
    <t>10</t>
  </si>
  <si>
    <t>162251101</t>
  </si>
  <si>
    <t>Vodorovné přemístění výkopku nebo sypaniny po suchu na obvyklém dopravním prostředku, bez naložení výkopku, avšak se složením bez rozhrnutí z horniny třídy těžitelnosti I skupiny 1 až 3 na vzdálenost do 20 m</t>
  </si>
  <si>
    <t>-607680460</t>
  </si>
  <si>
    <t>https://podminky.urs.cz/item/CS_URS_2025_01/162251101</t>
  </si>
  <si>
    <t>"přesun mimo výkop a zpět" PŘEKOP1*2</t>
  </si>
  <si>
    <t>11</t>
  </si>
  <si>
    <t>171103201</t>
  </si>
  <si>
    <t>Uložení netříděných sypanin do zemních hrází z hornin třídy těžitelnosti I a II, skupiny 1 až 4 pro jakoukoliv šířku koruny přehradních a jiných vodních nádrží se zhutněním do 100 % PS - koef. C s příměsí jílové hlíny do 20 % objemu</t>
  </si>
  <si>
    <t>1348494443</t>
  </si>
  <si>
    <t>https://podminky.urs.cz/item/CS_URS_2025_01/171103201</t>
  </si>
  <si>
    <t>3*((1,6+0)/2)*((4+12,5)/2)</t>
  </si>
  <si>
    <t>171152501</t>
  </si>
  <si>
    <t>Zhutnění podloží pod násypy z rostlé horniny třídy těžitelnosti I a II, skupiny 1 až 4 z hornin soudružných a nesoudržných</t>
  </si>
  <si>
    <t>1401612061</t>
  </si>
  <si>
    <t>https://podminky.urs.cz/item/CS_URS_2025_01/171152501</t>
  </si>
  <si>
    <t>"překop hráze - základová spára" 4*13,5</t>
  </si>
  <si>
    <t>13</t>
  </si>
  <si>
    <t>171151103</t>
  </si>
  <si>
    <t>Uložení sypanin do násypů strojně s rozprostřením sypaniny ve vrstvách a s hrubým urovnáním zhutněných z hornin soudržných jakékoliv třídy těžitelnosti</t>
  </si>
  <si>
    <t>-1903053976</t>
  </si>
  <si>
    <t>https://podminky.urs.cz/item/CS_URS_2025_01/171151103</t>
  </si>
  <si>
    <t>"násyp terénu na vzdušné straně hráze" PŘEKOP1-HRÁZ</t>
  </si>
  <si>
    <t>"uložení nahrazené zeminy v hrázi" HRÁZ*0,2</t>
  </si>
  <si>
    <t>14</t>
  </si>
  <si>
    <t>1772018011</t>
  </si>
  <si>
    <t>"zásyp patky u rovnaniny -podle tab. kubatur"</t>
  </si>
  <si>
    <t>"úsek 1" 1,96</t>
  </si>
  <si>
    <t>"ůsek 2" 20,23</t>
  </si>
  <si>
    <t>"ůsek 3" 0,58</t>
  </si>
  <si>
    <t>Mezisoučet</t>
  </si>
  <si>
    <t>"zásyp nad rovnaninou (0,2 m3/bm) - napojení na okolní terén"</t>
  </si>
  <si>
    <t>"úsek 1" 12,7*0,2</t>
  </si>
  <si>
    <t>"ůsek 2" 74,2*0,2</t>
  </si>
  <si>
    <t>"ůsek 3" 21,5*0,2</t>
  </si>
  <si>
    <t>"ůsek 4" 12,3*0,2</t>
  </si>
  <si>
    <t>"dosyp nátrží v levém břehu - pomístně" 30</t>
  </si>
  <si>
    <t>15</t>
  </si>
  <si>
    <t>181351103</t>
  </si>
  <si>
    <t>Rozprostření a urovnání ornice v rovině nebo ve svahu sklonu do 1:5 strojně při souvislé ploše přes 100 do 500 m2, tl. vrstvy do 200 mm</t>
  </si>
  <si>
    <t>-1463385709</t>
  </si>
  <si>
    <t>https://podminky.urs.cz/item/CS_URS_2025_01/181351103</t>
  </si>
  <si>
    <t>"ohumusování překopu - rovnanina" ORNICE-OHUMUS_2</t>
  </si>
  <si>
    <t>16</t>
  </si>
  <si>
    <t>181451121</t>
  </si>
  <si>
    <t>Založení trávníku na půdě předem připravené plochy přes 1000 m2 výsevem včetně utažení lučního v rovině nebo na svahu do 1:5</t>
  </si>
  <si>
    <t>1526046659</t>
  </si>
  <si>
    <t>https://podminky.urs.cz/item/CS_URS_2025_01/181451121</t>
  </si>
  <si>
    <t>"založení trávníku v místě překopu - rovina + 50% okolí" OHUMUS_1*1,5</t>
  </si>
  <si>
    <t>17</t>
  </si>
  <si>
    <t>M</t>
  </si>
  <si>
    <t>00572472</t>
  </si>
  <si>
    <t>osivo směs travní krajinná-rovinná</t>
  </si>
  <si>
    <t>kg</t>
  </si>
  <si>
    <t>-1561719995</t>
  </si>
  <si>
    <t>180*0,015 'Přepočtené koeficientem množství</t>
  </si>
  <si>
    <t>18</t>
  </si>
  <si>
    <t>181451123</t>
  </si>
  <si>
    <t>Založení trávníku na půdě předem připravené plochy přes 1000 m2 výsevem včetně utažení lučního na svahu přes 1:2 do 1:1</t>
  </si>
  <si>
    <t>864421927</t>
  </si>
  <si>
    <t>https://podminky.urs.cz/item/CS_URS_2025_01/181451123</t>
  </si>
  <si>
    <t>"založení trávníku v místě překopu - svah + 50% okolí" OHUMUS_2*1,5</t>
  </si>
  <si>
    <t>"založení trávníku nad opevněním v šířce 1 m" (5+70+18)*1</t>
  </si>
  <si>
    <t>19</t>
  </si>
  <si>
    <t>00572474</t>
  </si>
  <si>
    <t>osivo směs travní krajinná-svahová</t>
  </si>
  <si>
    <t>-42604912</t>
  </si>
  <si>
    <t>138*0,02 'Přepočtené koeficientem množství</t>
  </si>
  <si>
    <t>20</t>
  </si>
  <si>
    <t>181951111</t>
  </si>
  <si>
    <t>Úprava pláně vyrovnáním výškových rozdílů strojně v hornině třídy těžitelnosti I, skupiny 1 až 3 bez zhutnění</t>
  </si>
  <si>
    <t>-886241453</t>
  </si>
  <si>
    <t>https://podminky.urs.cz/item/CS_URS_2025_01/181951111</t>
  </si>
  <si>
    <t>"urovnání povrchu v místě překopu + 50% okolí" ORNICE*1,5</t>
  </si>
  <si>
    <t>182151111</t>
  </si>
  <si>
    <t>Svahování trvalých svahů do projektovaných profilů strojně s potřebným přemístěním výkopku při svahování v zářezech v hornině třídy těžitelnosti I, skupiny 1 až 3</t>
  </si>
  <si>
    <t>-48855182</t>
  </si>
  <si>
    <t>https://podminky.urs.cz/item/CS_URS_2025_01/182151111</t>
  </si>
  <si>
    <t>"plocha pod podsypem" PODSYP/0,2</t>
  </si>
  <si>
    <t>22</t>
  </si>
  <si>
    <t>182351123</t>
  </si>
  <si>
    <t>Rozprostření a urovnání ornice ve svahu sklonu přes 1:5 strojně při souvislé ploše přes 100 do 500 m2, tl. vrstvy do 200 mm</t>
  </si>
  <si>
    <t>-1012639375</t>
  </si>
  <si>
    <t>https://podminky.urs.cz/item/CS_URS_2025_01/182351123</t>
  </si>
  <si>
    <t>"ohumusování překopu - svah" 30</t>
  </si>
  <si>
    <t>23</t>
  </si>
  <si>
    <t>R01</t>
  </si>
  <si>
    <t>Odstranění travin a rákosu strojně travin včetně likvidace posečených travin a rákosu</t>
  </si>
  <si>
    <t>2121252633</t>
  </si>
  <si>
    <t>P</t>
  </si>
  <si>
    <t>Poznámka k položce:_x000d_
- výchozí položka 111151103_x000d_
- Položka obsahuje také likvidaci posečených travin a rákosu včetně jejich odvozu a další zpracování dle zákonu O odpadech (např. využití jako druhotné suroviny, řízené skládkování apod.)._x000d_
- Zahrnuta je veškerá činnost spojená s likvidací - naložení, vodorovný přesun, manipulace, ekologická likvidace</t>
  </si>
  <si>
    <t>"hráz v celé délce na šířku 10 m" 225*10</t>
  </si>
  <si>
    <t>24</t>
  </si>
  <si>
    <t>R03</t>
  </si>
  <si>
    <t>Příplatek za třídění vytěžených zemin podle vhodnosti pro použití</t>
  </si>
  <si>
    <t>-1434443781</t>
  </si>
  <si>
    <t>Poznámka k položce:_x000d_
- rozdělení na zeminu vhodnou do hráze (vhodná zemina do násypů hráze dke ČSN 75 2410) a do terénních úprav (dosyp vzdušné strany hráze)</t>
  </si>
  <si>
    <t>25</t>
  </si>
  <si>
    <t>R06</t>
  </si>
  <si>
    <t>Zajištění zemin vhodných do hráze</t>
  </si>
  <si>
    <t>-2123153368</t>
  </si>
  <si>
    <t>Poznámka k položce:_x000d_
- zajištění vhodné zeminy do násypů hráze dke ČSN 75 2410 - předpoklad dovozu do 30 km_x000d_
- zajištění včetně poplatku za zeminu, včetně těžení, nakládání, vodorovného přemístění + manipulace se zeminou</t>
  </si>
  <si>
    <t>"doplnění chybějící vhodné zeminy do hráze - předpoklad 20%" HRÁZ*0,2</t>
  </si>
  <si>
    <t>26</t>
  </si>
  <si>
    <t>R28</t>
  </si>
  <si>
    <t xml:space="preserve">Likvidace vytěžené zeminy v souladu se zk. O odpadech č 541/2020 Sb. v platném znění. Součástí položky je doprava, potřebná manipulace svytěženou zeminou a případné poplatky za uložení zeminyna skládku. </t>
  </si>
  <si>
    <t>1049182872</t>
  </si>
  <si>
    <t>Poznámka k položce:_x000d_
 Manipulace s vytěženým materiálem. Součástí položka je naložení, doprava a uložení na místě trvalého uložení (skládka nebo jiné variantní řešení, které bude v souladu s legislativou), včetně případné další manipulace a úpravy povrchu. _x000d_
Včetně případných rozborů zeminy._x000d_
_x000d_
- PD uvažuje s odvozem do Pískovny ŠAMŠULA, a.s. (IČ 29272866)</t>
  </si>
  <si>
    <t>"přesun na skládku" VÝKOP-ZÁSYP</t>
  </si>
  <si>
    <t>27</t>
  </si>
  <si>
    <t>RP11</t>
  </si>
  <si>
    <t>Příplatek za přehazování vytěžené zeminy v korytech vodních toků</t>
  </si>
  <si>
    <t>1132951981</t>
  </si>
  <si>
    <t>"manipulace"VÝKOP-ZÁSYP</t>
  </si>
  <si>
    <t>28</t>
  </si>
  <si>
    <t>RP9</t>
  </si>
  <si>
    <t>Zajištění odvodnění vytěžené zeminy před přemístěním na místo uložení</t>
  </si>
  <si>
    <t>kpl</t>
  </si>
  <si>
    <t>319903687</t>
  </si>
  <si>
    <t>Vodorovné konstrukce</t>
  </si>
  <si>
    <t>29</t>
  </si>
  <si>
    <t>451971112</t>
  </si>
  <si>
    <t>Položení podkladní vrstvy z geotextilie v rovině nebo ve svahu, s přesahem jednotlivých pásů 150 mm, s uchycením v terénu sponami z bet. oceli</t>
  </si>
  <si>
    <t>1044215959</t>
  </si>
  <si>
    <t>https://podminky.urs.cz/item/CS_URS_2025_01/451971112</t>
  </si>
  <si>
    <t>"podložení podsypu" GEOTEXTILIE/0,2</t>
  </si>
  <si>
    <t>69311088</t>
  </si>
  <si>
    <t>geotextilie netkaná separační, ochranná, filtrační, drenážní PES 500g/m2</t>
  </si>
  <si>
    <t>-314560200</t>
  </si>
  <si>
    <t>"prostřih - 5%" GEOTEXTILIE/0,2*1,05</t>
  </si>
  <si>
    <t>31</t>
  </si>
  <si>
    <t>457531111</t>
  </si>
  <si>
    <t>Filtrační vrstvy jakékoliv tloušťky a sklonu z hrubého drceného kameniva bez zhutnění, frakce od 4-8 do 22-32 mm</t>
  </si>
  <si>
    <t>-1511687989</t>
  </si>
  <si>
    <t>https://podminky.urs.cz/item/CS_URS_2025_01/457531111</t>
  </si>
  <si>
    <t>"úsek 1 - z tabulky kubatur" 9,88</t>
  </si>
  <si>
    <t>"úsek 2 - z tabulky kubatur" 57,70</t>
  </si>
  <si>
    <t>"úsek 2 - dodatečné opevnění kolem kamenné zdi (nad a podél paty) -0,5 m3/bm" 0,5*40</t>
  </si>
  <si>
    <t>"úsek 3 - z tabulky kubatur" 21,33</t>
  </si>
  <si>
    <t>"úsek 4 (přeskládání rovnaniny) - z tabulky kubatur" 20,17</t>
  </si>
  <si>
    <t>32</t>
  </si>
  <si>
    <t>463211153</t>
  </si>
  <si>
    <t>Rovnanina z lomového kamene neupraveného pro podélné i příčné objekty objemu přes 3 m3 z kamene tříděného, s urovnáním líce a vyklínováním spár úlomky kamene hmotnost jednotlivých kamenů přes 200 do 500 kg</t>
  </si>
  <si>
    <t>-662329051</t>
  </si>
  <si>
    <t>https://podminky.urs.cz/item/CS_URS_2025_01/463211153</t>
  </si>
  <si>
    <t>"opevnění břehu"</t>
  </si>
  <si>
    <t>"úsek 1 - tabulka kubatur" 25,23</t>
  </si>
  <si>
    <t>"úsek 2 - tabulka kubatur" 151,43</t>
  </si>
  <si>
    <t>"úsek 3 - tabulka kubatur" 54,47</t>
  </si>
  <si>
    <t>ROVN_1</t>
  </si>
  <si>
    <t>"přeskládání rovnaniny"</t>
  </si>
  <si>
    <t>"úsek 4 - tabulka kubatur" 49,77</t>
  </si>
  <si>
    <t>"odečet 50% rozebraného materiálu" -ROZEBRÁNÍ*0,5</t>
  </si>
  <si>
    <t>33</t>
  </si>
  <si>
    <t>R02</t>
  </si>
  <si>
    <t>Rovnanina BEZ KAMENE pro podélné i příčné objekty objemu přes 3 m3 z kamene tříděného, s urovnáním líce a vyklínováním spár úlomky kamene hmotnost jednotlivých kamenů přes 200 do 500 kg</t>
  </si>
  <si>
    <t>1475836880</t>
  </si>
  <si>
    <t>"uložení materiálu z rozebraného opevnění - 50% do nového opevnění" ROZEBRÁNÍ*0,5</t>
  </si>
  <si>
    <t>"uložení materiálu z rozebraného opevnění - 50% do dodatečného opevnění ve dně" ROZEBRÁNÍ*0,5</t>
  </si>
  <si>
    <t>Ostatní konstrukce a práce, bourání</t>
  </si>
  <si>
    <t>34</t>
  </si>
  <si>
    <t>R04</t>
  </si>
  <si>
    <t>Likvidace komunálního odpadu ze sedimentů a vytěžené zeminy v souladu se zk. O odpadech č 541/2020 Sb. v platném znění. Součástí položky jsou přesuny, doprava a potřebná manipulace s odpady včetně případných poplatků za uložení na skládku.</t>
  </si>
  <si>
    <t>t</t>
  </si>
  <si>
    <t>1966942801</t>
  </si>
  <si>
    <t>Poznámka k položce:_x000d_
- včetně vytřídění odpadu ze sedimentů a vytěžené zeminy, roztřídění odpadů podle druhu odpadu, manipulace, přesunů a uložení na skládku nebo do sběrného střediska, včetně případných poplatků_x000d_
- předpokládané množství odpadu 0,25 t</t>
  </si>
  <si>
    <t>35</t>
  </si>
  <si>
    <t>R05</t>
  </si>
  <si>
    <t>Zajištění stavebního prostoru a převedení vody</t>
  </si>
  <si>
    <t>-1149912454</t>
  </si>
  <si>
    <t>Poznámka k položce:_x000d_
- dle technologie zhotovitele, včetně případného zpevnění dna (například povaly)_x000d_
- včetně případného materiálu, manipulace s ním a demontáže_x000d_
- včetně případného čerpání</t>
  </si>
  <si>
    <t>96</t>
  </si>
  <si>
    <t>Bourání konstrukcí</t>
  </si>
  <si>
    <t>36</t>
  </si>
  <si>
    <t>R20</t>
  </si>
  <si>
    <t>Odstranění zbytků původního opevnění dřevěnými plůtky podél paty břehu včetně likvidace</t>
  </si>
  <si>
    <t>-1519500585</t>
  </si>
  <si>
    <t>Poznámka k položce:_x000d_
- předpokládaná délka úseků s pomístným opevněním je 70 m_x000d_
- likvidace v souladu se zk. O odpadech č 541/2020 Sb. v platném znění., včetně případných poplatků_x000d_
- součástí položky je odřezání / vytržení zbytků opevnění, manipulace a doprava_x000d_
- cca 60 ks, prům. do 100 mm</t>
  </si>
  <si>
    <t>998</t>
  </si>
  <si>
    <t>Přesun hmot</t>
  </si>
  <si>
    <t>37</t>
  </si>
  <si>
    <t>998332011</t>
  </si>
  <si>
    <t>Přesun hmot pro úpravy vodních toků a kanály, hráze rybníků apod. dopravní vzdálenost do 500 m</t>
  </si>
  <si>
    <t>-1165330346</t>
  </si>
  <si>
    <t>https://podminky.urs.cz/item/CS_URS_2025_01/998332011</t>
  </si>
  <si>
    <t>SEDIMENT</t>
  </si>
  <si>
    <t>703</t>
  </si>
  <si>
    <t>MOST</t>
  </si>
  <si>
    <t>26,73</t>
  </si>
  <si>
    <t>SO02 - SO 02 - Těžení sedimentů</t>
  </si>
  <si>
    <t>129253201</t>
  </si>
  <si>
    <t>Čištění otevřených koryt vodotečí strojně s přehozením rozpojeného nánosu do 3 m nebo s naložením na dopravní prostředek při šířce původního dna přes 5 m a hloubce koryta do 5 m v hornině třídy těžitelnosti I skupiny 3</t>
  </si>
  <si>
    <t>-1229325221</t>
  </si>
  <si>
    <t>https://podminky.urs.cz/item/CS_URS_2025_01/129253201</t>
  </si>
  <si>
    <t>"úsek pod mostem" 431</t>
  </si>
  <si>
    <t>"úsek nad mostem" 272</t>
  </si>
  <si>
    <t>"odečet čištění pod mostem" SEDIMENT-MOST</t>
  </si>
  <si>
    <t>139001101</t>
  </si>
  <si>
    <t>Příplatek k cenám hloubených vykopávek za ztížení vykopávky v blízkosti podzemního vedení nebo výbušnin pro jakoukoliv třídu horniny</t>
  </si>
  <si>
    <t>1885236298</t>
  </si>
  <si>
    <t>https://podminky.urs.cz/item/CS_URS_2025_01/139001101</t>
  </si>
  <si>
    <t>"křížení vodovodu km 62,176 - PF20 - šířka 2 m" 2*1,51</t>
  </si>
  <si>
    <t>162351103</t>
  </si>
  <si>
    <t>Vodorovné přemístění výkopku nebo sypaniny po suchu na obvyklém dopravním prostředku, bez naložení výkopku, avšak se složením bez rozhrnutí z horniny třídy těžitelnosti I skupiny 1 až 3 na vzdálenost přes 50 do 500 m</t>
  </si>
  <si>
    <t>-1352568773</t>
  </si>
  <si>
    <t>https://podminky.urs.cz/item/CS_URS_2025_01/162351103</t>
  </si>
  <si>
    <t>"přesun na mezideponium" SEDIMENT</t>
  </si>
  <si>
    <t>167151111</t>
  </si>
  <si>
    <t>Nakládání, skládání a překládání neulehlého výkopku nebo sypaniny strojně nakládání, množství přes 100 m3, z hornin třídy těžitelnosti I, skupiny 1 až 3</t>
  </si>
  <si>
    <t>1197285394</t>
  </si>
  <si>
    <t>https://podminky.urs.cz/item/CS_URS_2025_01/167151111</t>
  </si>
  <si>
    <t>"nakládání na mezideponiu" SEDIMENT</t>
  </si>
  <si>
    <t xml:space="preserve">Likvidace sedimentů v souladu se zk. O odpadech č 541/2020 Sb. v platném znění. Součástí položky je doprava, potřebná manipulace se sedimenty a případné poplatky za uložení sedimentů na skládku. </t>
  </si>
  <si>
    <t>-638664702</t>
  </si>
  <si>
    <t>"přesun na likvidaci" SEDIMENT</t>
  </si>
  <si>
    <t>Příplatek za přehazování sedimentu v korytech vodních toků</t>
  </si>
  <si>
    <t>-1932973637</t>
  </si>
  <si>
    <t>"manipulace" SEDIMENT</t>
  </si>
  <si>
    <t>Zajištění odvodnění sedimentů před přemístěním na místo uložení</t>
  </si>
  <si>
    <t>466964439</t>
  </si>
  <si>
    <t>952904111</t>
  </si>
  <si>
    <t>Čištění mostních objektů odstranění nánosů z otvorů strojně</t>
  </si>
  <si>
    <t>-764458945</t>
  </si>
  <si>
    <t>https://podminky.urs.cz/item/CS_URS_2025_01/952904111</t>
  </si>
  <si>
    <t>"pod silničním mostem - PF 19, délka mostu 13,5 m" 13,5*1,98</t>
  </si>
  <si>
    <t>VRN - Vedlejší rozpočtové náklady</t>
  </si>
  <si>
    <t>R101-VRN</t>
  </si>
  <si>
    <t>Zpracování pasportu hrází v místech přejezdu před zahájením stavby a po jejím ukončení</t>
  </si>
  <si>
    <t>1024</t>
  </si>
  <si>
    <t>1631868561</t>
  </si>
  <si>
    <t>Poznámka k položce:_x000d_
Před zahájením stavby bude zpracován pasport tělesa hráze, zaměření v ose koruny hráze po 1,0 m v rozsahu min. 5,0 m od přejezdu na každou stranu (po vodě a proti vodě). Bude provedena podrobná fotodokumentace tělesa hráze (návodní líc, koruna hráze, vzdušní líc). Pasport bude bezprostředně po vyhotovení předán TDS. Po dokončení stavby bude proveden pasport nový ve stejném rozsahu jako před zahájením stavby. _x000d_
- včetně geodetického zaměření před stavbou a po stavbě</t>
  </si>
  <si>
    <t>"SO 01" 1</t>
  </si>
  <si>
    <t>"SO 02" 1</t>
  </si>
  <si>
    <t>R105-VRN</t>
  </si>
  <si>
    <t>Zajištění plnění povinností vyplývajících ze zák.č. 309/2006Sb. a nař.vlády č. 591/2006Sb</t>
  </si>
  <si>
    <t>-1951025698</t>
  </si>
  <si>
    <t xml:space="preserve">Poznámka k položce:_x000d_
Mimo jiné se jedná o:_x000d_
- zákazové značky, označení stavby a další označení stavby - rizika dle přílohy č.1, n.v.č. 591/2006 sb._x000d_
- ohrazení stavby oplocení 1,8m - oddělení od stávajících provozů u SO01_x000d_
- u SO02 (v případě dopravy materiálu přes parcelu 1630/1) zřízení prostoru pro pohyb pracovníků přes opěrnou zeď  a pro čištění opěrné zdi - zajištění dle n.v.č. 362/2005 sb. např. lešení nebo jiná kce._x000d_
- dočasné dopravní značení celkem 6 kusů "pozor vjezd a výjezd vozidel stavby" ul. Tyršova, Českobratrská._x000d_
- u SO01 zajištění výkopů zábradlím dle n. v. č. 362/2005 sb._x000d_
</t>
  </si>
  <si>
    <t>R106-VRN</t>
  </si>
  <si>
    <t>Vytýčení stavby odborně způsobilou osobou v oboru zeměměřictví</t>
  </si>
  <si>
    <t>1729279140</t>
  </si>
  <si>
    <t>Poznámka k položce:_x000d_
-včetně vytýčení hranic pozemků</t>
  </si>
  <si>
    <t>R107-VRN</t>
  </si>
  <si>
    <t xml:space="preserve">Zajištění a zabezpečení staveniště, zřízení a likvidace zařízení staveniště, včetně případných přípojek, přístupů, skládek, deponií apod. </t>
  </si>
  <si>
    <t>1405714929</t>
  </si>
  <si>
    <t>Poznámka k položce:_x000d_
Položka obsahuje:_x000d_
_x000d_
zařízení staveniště včetně všech nákladů spojených s jeho zřízením, provozem a likvidací; zřízení a projednání potřebných ploch pro zařízení staveniště, skládky materiálu, mezideponie, včetně úhrady poplatků a úpravy povrchu po likvidaci staveniště.</t>
  </si>
  <si>
    <t>R109-VRN</t>
  </si>
  <si>
    <t>Zpracování a předání dokumentace skutečného provedení stavby. Pořízení fotodokumentace stavby</t>
  </si>
  <si>
    <t>-1216709959</t>
  </si>
  <si>
    <t xml:space="preserve">Poznámka k položce:_x000d_
Zpracování a předání dokumentace skutečného provedení stavby objednateli 1 x v elektronické podobě + 2 x paré v tištěné podobě. Pořízení fotodokumentace z celého průběhu stavby včetně stavebních a konstrukčních detailů v rozlišení a kvalitě pro tisk. Položka neobsahuje geodetické zaměření._x000d_
</t>
  </si>
  <si>
    <t>R110-VRN</t>
  </si>
  <si>
    <t xml:space="preserve">Protokolární předání stavbou dotčených pozemků a komunikací včetně uvedení do původního stavu, zpět jejich vlastníkům. </t>
  </si>
  <si>
    <t>1191840705</t>
  </si>
  <si>
    <t>R112-VRN</t>
  </si>
  <si>
    <t>Aktualizace havarijního plánu pro celou stavbu</t>
  </si>
  <si>
    <t>702487720</t>
  </si>
  <si>
    <t>R114-VRN</t>
  </si>
  <si>
    <t>Provedení opatření vyplývajících z havarijního plánu.</t>
  </si>
  <si>
    <t>-411429956</t>
  </si>
  <si>
    <t>R115-VRN</t>
  </si>
  <si>
    <t xml:space="preserve">Instalace norné stěny v korytě toku </t>
  </si>
  <si>
    <t>-1087719720</t>
  </si>
  <si>
    <t>Poznámka k položce:_x000d_
Instalace norné stěny v korytě toku a její údržba po celou dobu provádění stavby, po skončení stavebních prací v korytě toku odstranění norné stěny</t>
  </si>
  <si>
    <t>R116-VRN</t>
  </si>
  <si>
    <t>Aktualizace povodňového plánu pro celou stavbu</t>
  </si>
  <si>
    <t>1971389720</t>
  </si>
  <si>
    <t>R117-VRN</t>
  </si>
  <si>
    <t>Provedení opatření vyplývajících z povodňového plánu.</t>
  </si>
  <si>
    <t>-861518900</t>
  </si>
  <si>
    <t>R120-VRN</t>
  </si>
  <si>
    <t>Geodetické zaměření</t>
  </si>
  <si>
    <t>760695454</t>
  </si>
  <si>
    <t xml:space="preserve">Poznámka k položce:_x000d_
Položka obsahuje:_x000d_
geodetické zamření skutečného provedení vybudovaného díla zpracované v tištěné a elektronické podobě odpovědným geodetem zhotovitele ve 2 vyhotoveních včetně ověření dle zákona č. 200/1994 Sb. </t>
  </si>
  <si>
    <t>R123-VRN</t>
  </si>
  <si>
    <t>Zajištění potřebných zkoušek - hutnění zemin</t>
  </si>
  <si>
    <t>ks</t>
  </si>
  <si>
    <t>-1218670222</t>
  </si>
  <si>
    <t xml:space="preserve">Poznámka k položce:_x000d_
- Kontrolním měřením kvality prací v rozsahu projektem předepsaných a dalších vyžádaných zkoušek, prováděných prostřednictvím akreditovaných zkušeben,_x000d_
- Zajištěním a provedením všech nutných zkoušek dle ČSN (případně jiných norem vztahujících se k prováděnému dílu včetně pořízení protokolů zajištěné u akreditované zkušebny ) včetně předání jejich výsledků objednavateli_x000d_
_x000d_
Hutnící zkoušky u násypu hráze – počet zkoušek v místě překopu hráze v SO 01: _x000d_
- 1x první vrstva, _x000d_
- 1x 1/3 výšky hráze_x000d_
- 1x 2/3 výšky hráze_x000d_
- počet zkoušek =3_x000d_
</t>
  </si>
  <si>
    <t>"SO 01 - 3 zkoušky" 3</t>
  </si>
  <si>
    <t>R125-VRN</t>
  </si>
  <si>
    <t>Projednání a zřízení příjezdů a sjezdu na staveniště, včetně uvedení všech povrchů do původního stavu</t>
  </si>
  <si>
    <t>652133194</t>
  </si>
  <si>
    <t xml:space="preserve">Poznámka k položce:_x000d_
- včetně uvedení dotčených pozemků do původního stavu_x000d_
- včetně případného nutného zpevnění příjezdových komunikací a odstranění zpevnění po dokončení stavby a uvedení přístupových cest do původního/řádného stavu_x000d_
- nutno počítat s vytvořením dočasných sjezdů jakožto přístupů ke stavbě_x000d_
</t>
  </si>
  <si>
    <t>R126-VRN</t>
  </si>
  <si>
    <t>Inženýrské sítě</t>
  </si>
  <si>
    <t>714383561</t>
  </si>
  <si>
    <t xml:space="preserve">Poznámka k položce:_x000d_
Zajištění všech nezbytných opatření, jimiž bude předejito porušení jakékoliv inženýrské sítě během výstavby, aktualizaci vyjádření k existenci sítí, jejich vytýčení, označení a ochrana stávajících inženýrských sítí a zařízení v obvodu staveniště. Doklady o vytýčení, včetně zaměření, budou před zahájením stavebních prací předány objednateli v tištěné, příp. digitální formě. Dále respektování ochranných pásem inženýrských sítí dle příslušných norem a vyhlášek a údajů jejich majetkových správců; provedení potřebných přeložek podzemních a nadzemních sítí, jejich ochranu a zajištění; potřebného vypínání vzdušných el. vedení při práci pod nimi, zajištění výluk a náhradního zásobování, související s realizací a propojením inženýrských sítí, úhrada poplatků za připojení elektrického vedení na základní síť apod.   _x000d_
_x000d_
</t>
  </si>
  <si>
    <t>R127-VRN</t>
  </si>
  <si>
    <t>Průběžné denní čištění komunikací a vozidel stavby a údržba dotčených komunikací v průběhu stavby</t>
  </si>
  <si>
    <t>1316526842</t>
  </si>
  <si>
    <t xml:space="preserve">Poznámka k položce:_x000d_
Čištění komunikací bude prováděno průběžně po dobu prováděných prací. Do ceny jsou započítány i veškeré náklady na očištění a uvedení stávající komunikace do původního stavu.   </t>
  </si>
  <si>
    <t>R128-VRN</t>
  </si>
  <si>
    <t>Uvedení komunikací a pozemků do původního stavu a protokolární předání stavbou dotčených pozemků a komunikací zpět jejich vlastníkům, včetně případných kompletních oprav komunikací a hrází a osetí pozemků travním semenem</t>
  </si>
  <si>
    <t>899947724</t>
  </si>
  <si>
    <t>Poznámka k položce:_x000d_
- včetně uvedení hrází do původního stavu (strhnutí poškozené části koruny, dosypání se zhutněním s přesypem min. 10 cm z důvodu konsolidace, ohumusování a osetí)</t>
  </si>
  <si>
    <t>R129-VRN</t>
  </si>
  <si>
    <t>Zajištění přístupu do koryta dle zvolené technologie zhotovitele</t>
  </si>
  <si>
    <t>1606183681</t>
  </si>
  <si>
    <t>Poznámka k položce:_x000d_
- zřízení sjezdů a přejezdů, včetně zpevnění přejezdu hrází panely uloženými na loži ze štěrkodrti na geotextilii, demontáže a uvedení do původního stavu (oprava tělesa hráze)_x000d_
- včetně materiálu, manipulace s ním, jeho likvidací a odvozem</t>
  </si>
  <si>
    <t>SEZNAM FIGUR</t>
  </si>
  <si>
    <t>Výměra</t>
  </si>
  <si>
    <t>Použití figury:</t>
  </si>
  <si>
    <t>Filtrační vrstvy z hrubého drceného kameniva bez zhutnění frakce od 4 až 8 do 22 až 32 mm</t>
  </si>
  <si>
    <t>Položení podkladní vrstvy z geotextilie s uchycením v terénu sponami</t>
  </si>
  <si>
    <t>Uložení sypanin z horniny třídy těžitelnosti I a II skupiny 1 až 4 do hrází nádrží se zhutněním 100 % PS C s příměsí jílu do 20 %</t>
  </si>
  <si>
    <t>Uložení sypaniny z hornin soudržných do násypů zhutněných strojně</t>
  </si>
  <si>
    <t>Rozprostření ornice tl vrstvy do 200 mm pl přes 100 do 500 m2 v rovině nebo ve svahu do 1:5 strojně</t>
  </si>
  <si>
    <t>Založení lučního trávníku výsevem pl přes 1000 m2 v rovině a ve svahu do 1:5</t>
  </si>
  <si>
    <t>Rozprostření ornice pl přes 100 do 500 m2 ve svahu přes 1:5 tl vrstvy do 200 mm strojně</t>
  </si>
  <si>
    <t>Založení lučního trávníku výsevem pl přes 1000 m2 ve svahu přes 1:2 do 1:1</t>
  </si>
  <si>
    <t>Sejmutí ornice plochy do 500 m2 tl vrstvy do 200 mm strojně</t>
  </si>
  <si>
    <t>Úprava pláně v hornině třídy těžitelnosti I skupiny 1 až 3 bez zhutnění strojně</t>
  </si>
  <si>
    <t>Svahování v zářezech v hornině třídy těžitelnosti I skupiny 1 až 3 strojně</t>
  </si>
  <si>
    <t>Odkopávky a prokopávky nezapažené v hornině třídy těžitelnosti I skupiny 3 objem do 500 m3 strojně</t>
  </si>
  <si>
    <t>Vodorovné přemístění do 20 m výkopku/sypaniny z horniny třídy těžitelnosti I skupiny 1 až 3</t>
  </si>
  <si>
    <t>Rozebrání záhozů a rovnanin na sucho</t>
  </si>
  <si>
    <t>Očištění lomového kamene nebo betonových tvárnic od hlíny nebo písku</t>
  </si>
  <si>
    <t>Třídění lomového kamene nebo betonových tvárnic podle druhu, velikosti nebo tvaru - strojně</t>
  </si>
  <si>
    <t>Hloubení jam nezapažených v hornině třídy těžitelnosti I skupiny 3 objem do 500 m3 strojně</t>
  </si>
  <si>
    <t>Rovnanina objemu přes 3 m3 z lomového kamene tříděného hmotnosti přes 200 do 500 kg s urovnáním líce</t>
  </si>
  <si>
    <t>Rovnanina BEZ KAMENE objemu přes 3 m3 z lomového kamene tříděného hmotnosti přes 200 do 500 kg s urovnáním líce</t>
  </si>
  <si>
    <t>Hloubení jam nezapažených v hornině třídy těžitelnosti II skupiny 4 objem do 500 m3 strojně</t>
  </si>
  <si>
    <t>Svislé přemístění výkopku z horniny třídy těžitelnosti I skupiny 1 až 3 hl výkopu přes 4 do 8 m</t>
  </si>
  <si>
    <t>Svislé přemístění výkopku z horniny třídy těžitelnosti II skupiny 4 a 5 hl výkopu přes 4 do 8 m</t>
  </si>
  <si>
    <t>Čištění mostních objektů - strojní odstranění nánosů z otvorů</t>
  </si>
  <si>
    <t>Čištění otevřených koryt vodotečí šíře dna přes 5 m hl do 5 m v hornině třídy těžitelnosti I skupiny 3 strojně</t>
  </si>
  <si>
    <t>Vodorovné přemístění přes 50 do 500 m výkopku/sypaniny z horniny třídy těžitelnosti I skupiny 1 až 3</t>
  </si>
  <si>
    <t>Nakládání výkopku z hornin třídy těžitelnosti I skupiny 1 až 3 přes 100 m3</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</si>
  <si>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</si>
  <si>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</si>
  <si>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</si>
  <si>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</si>
  <si>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</si>
  <si>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</si>
  <si>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účastníka.</t>
  </si>
  <si>
    <t xml:space="preserve">Termínem "učastník"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</si>
  <si>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</si>
  <si>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</si>
  <si>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</si>
  <si>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</si>
  <si>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</si>
  <si>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</si>
  <si>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</si>
  <si>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</si>
  <si>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</si>
  <si>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</si>
  <si>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</si>
  <si>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</si>
  <si>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</si>
  <si>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</si>
  <si>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</si>
  <si>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</si>
  <si>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</si>
  <si>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účastníka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</si>
  <si>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</si>
  <si>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</si>
  <si>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</si>
  <si>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</si>
  <si>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</si>
  <si>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</si>
  <si>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</si>
  <si>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</si>
  <si>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</si>
  <si>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</si>
  <si>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</si>
  <si>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</si>
  <si>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</si>
  <si>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</si>
  <si>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</si>
  <si>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</si>
  <si>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</si>
  <si>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</si>
  <si>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</si>
  <si>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</si>
  <si>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</si>
  <si>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</si>
  <si>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</si>
  <si>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</si>
  <si>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</si>
  <si>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</si>
  <si>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Účastník je pro podání nabídky povinen vyplnit žlutě podbarvená pole: </t>
  </si>
  <si>
    <t xml:space="preserve">Pole Účastník v sestavě Rekapitulace stavby - zde účastník vyplní svůj název (název subjektu) </t>
  </si>
  <si>
    <t>Pole IČ a DIČ v sestavě Rekapitulace stavby - zde účastník vyplní svoje IČ a DIČ</t>
  </si>
  <si>
    <t>Datum v sestavě Rekapitulace stavby - zde účastník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</si>
  <si>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</si>
  <si>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</si>
  <si>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</si>
  <si>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</si>
  <si>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</si>
  <si>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</si>
  <si>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Účastník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</si>
  <si>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</si>
  <si>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</si>
  <si>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</si>
  <si>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</si>
  <si>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</si>
  <si>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</si>
  <si>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</si>
  <si>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</si>
  <si>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</si>
  <si>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</si>
  <si>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</si>
  <si>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</si>
  <si>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</si>
  <si>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</si>
  <si>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</si>
  <si>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</si>
  <si>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</si>
  <si>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</si>
  <si>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</si>
  <si>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</si>
  <si>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</si>
  <si>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</si>
  <si>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</si>
  <si>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</si>
  <si>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</si>
  <si>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</si>
  <si>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</si>
  <si>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</si>
  <si>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</si>
  <si>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</si>
  <si>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</si>
  <si>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</si>
  <si>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</si>
  <si>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</si>
  <si>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Účastník</t>
  </si>
  <si>
    <t>Účastník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</si>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</sst>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i/>
      <sz val="7"/>
      <color rgb="FF969696"/>
      <name val="Arial CE"/>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4" fillId="0" borderId="0" applyNumberFormat="0" applyFill="0" applyBorder="0" applyAlignment="0" applyProtection="0"/>
  </cellStyleXfs>
  <cellXfs count="39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5" fillId="0" borderId="0" xfId="0" applyFont="1" applyAlignment="1">
      <alignment horizontal="lef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31" fillId="0" borderId="0" xfId="0" applyFont="1" applyAlignment="1">
      <alignment horizontal="left" vertical="center"/>
    </xf>
    <xf numFmtId="0" fontId="0" fillId="0" borderId="2" xfId="0" applyBorder="1"/>
    <xf numFmtId="0" fontId="0" fillId="0" borderId="3" xfId="0" applyBorder="1"/>
    <xf numFmtId="0" fontId="15"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8"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39" fillId="0" borderId="23" xfId="0" applyFont="1" applyBorder="1" applyAlignment="1" applyProtection="1">
      <alignment horizontal="center" vertical="center"/>
    </xf>
    <xf numFmtId="49" fontId="39" fillId="0" borderId="23" xfId="0" applyNumberFormat="1" applyFont="1" applyBorder="1" applyAlignment="1" applyProtection="1">
      <alignment horizontal="left" vertical="center" wrapText="1"/>
    </xf>
    <xf numFmtId="0" fontId="39" fillId="0" borderId="23" xfId="0" applyFont="1" applyBorder="1" applyAlignment="1" applyProtection="1">
      <alignment horizontal="left" vertical="center" wrapText="1"/>
    </xf>
    <xf numFmtId="0" fontId="39" fillId="0" borderId="23" xfId="0" applyFont="1" applyBorder="1" applyAlignment="1" applyProtection="1">
      <alignment horizontal="center" vertical="center" wrapText="1"/>
    </xf>
    <xf numFmtId="167" fontId="39" fillId="0" borderId="23" xfId="0" applyNumberFormat="1" applyFont="1" applyBorder="1" applyAlignment="1" applyProtection="1">
      <alignment vertical="center"/>
    </xf>
    <xf numFmtId="4" fontId="39" fillId="2" borderId="23" xfId="0" applyNumberFormat="1" applyFont="1" applyFill="1" applyBorder="1" applyAlignment="1" applyProtection="1">
      <alignment vertical="center"/>
      <protection locked="0"/>
    </xf>
    <xf numFmtId="4" fontId="39" fillId="0" borderId="23" xfId="0" applyNumberFormat="1" applyFont="1" applyBorder="1" applyAlignment="1" applyProtection="1">
      <alignment vertical="center"/>
    </xf>
    <xf numFmtId="0" fontId="40" fillId="0" borderId="4" xfId="0" applyFont="1" applyBorder="1" applyAlignment="1">
      <alignment vertical="center"/>
    </xf>
    <xf numFmtId="0" fontId="39" fillId="2" borderId="15"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41" fillId="0" borderId="0" xfId="0" applyFont="1" applyAlignment="1" applyProtection="1">
      <alignment vertical="center" wrapText="1"/>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4" xfId="0" applyFont="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23" fillId="4" borderId="19" xfId="0" applyFont="1" applyFill="1" applyBorder="1" applyAlignment="1">
      <alignment horizontal="center" vertical="center" wrapText="1"/>
    </xf>
    <xf numFmtId="0" fontId="4" fillId="0" borderId="0" xfId="0" applyFont="1" applyAlignment="1">
      <alignment horizontal="left" vertical="center" wrapText="1"/>
    </xf>
    <xf numFmtId="0" fontId="42" fillId="0" borderId="17" xfId="0" applyFont="1" applyBorder="1" applyAlignment="1">
      <alignment horizontal="left" vertical="center" wrapText="1"/>
    </xf>
    <xf numFmtId="0" fontId="42" fillId="0" borderId="23" xfId="0" applyFont="1" applyBorder="1" applyAlignment="1">
      <alignment horizontal="left" vertical="center" wrapText="1"/>
    </xf>
    <xf numFmtId="0" fontId="42" fillId="0" borderId="23" xfId="0" applyFont="1" applyBorder="1" applyAlignment="1">
      <alignment horizontal="left" vertical="center"/>
    </xf>
    <xf numFmtId="167" fontId="42"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5" fillId="0" borderId="0" xfId="0" applyFont="1" applyAlignment="1">
      <alignment horizontal="left" vertical="center"/>
    </xf>
    <xf numFmtId="0" fontId="0" fillId="0" borderId="0" xfId="0" applyAlignment="1">
      <alignment vertical="top"/>
    </xf>
    <xf numFmtId="0" fontId="43" fillId="0" borderId="24" xfId="0" applyFont="1" applyBorder="1" applyAlignment="1">
      <alignment vertical="center" wrapText="1"/>
    </xf>
    <xf numFmtId="0" fontId="43" fillId="0" borderId="25" xfId="0" applyFont="1" applyBorder="1" applyAlignment="1">
      <alignment vertical="center" wrapText="1"/>
    </xf>
    <xf numFmtId="0" fontId="43" fillId="0" borderId="26" xfId="0" applyFont="1" applyBorder="1" applyAlignment="1">
      <alignment vertical="center" wrapText="1"/>
    </xf>
    <xf numFmtId="0" fontId="43" fillId="0" borderId="27" xfId="0" applyFont="1" applyBorder="1" applyAlignment="1">
      <alignment horizontal="center" vertical="center" wrapText="1"/>
    </xf>
    <xf numFmtId="0" fontId="44" fillId="0" borderId="1" xfId="0" applyFont="1" applyBorder="1" applyAlignment="1">
      <alignment horizontal="center" vertical="center" wrapText="1"/>
    </xf>
    <xf numFmtId="0" fontId="43" fillId="0" borderId="28" xfId="0" applyFont="1" applyBorder="1" applyAlignment="1">
      <alignment horizontal="center" vertical="center" wrapText="1"/>
    </xf>
    <xf numFmtId="0" fontId="43" fillId="0" borderId="27" xfId="0" applyFont="1" applyBorder="1" applyAlignment="1">
      <alignment vertical="center" wrapText="1"/>
    </xf>
    <xf numFmtId="0" fontId="45" fillId="0" borderId="29" xfId="0" applyFont="1" applyBorder="1" applyAlignment="1">
      <alignment horizontal="left" wrapText="1"/>
    </xf>
    <xf numFmtId="0" fontId="43" fillId="0" borderId="28" xfId="0" applyFont="1" applyBorder="1" applyAlignment="1">
      <alignment vertical="center" wrapText="1"/>
    </xf>
    <xf numFmtId="0" fontId="45" fillId="0" borderId="1" xfId="0" applyFont="1" applyBorder="1" applyAlignment="1">
      <alignment horizontal="left" vertical="center" wrapText="1"/>
    </xf>
    <xf numFmtId="0" fontId="46" fillId="0" borderId="1" xfId="0" applyFont="1" applyBorder="1" applyAlignment="1">
      <alignment horizontal="left" vertical="center" wrapText="1"/>
    </xf>
    <xf numFmtId="0" fontId="47" fillId="0" borderId="27" xfId="0" applyFont="1" applyBorder="1" applyAlignment="1">
      <alignment vertical="center" wrapText="1"/>
    </xf>
    <xf numFmtId="0" fontId="46" fillId="0" borderId="1" xfId="0" applyFont="1" applyBorder="1" applyAlignment="1">
      <alignment vertical="center" wrapText="1"/>
    </xf>
    <xf numFmtId="0" fontId="46" fillId="0" borderId="1" xfId="0" applyFont="1" applyBorder="1" applyAlignment="1">
      <alignment horizontal="left" vertical="center"/>
    </xf>
    <xf numFmtId="0" fontId="46" fillId="0" borderId="1" xfId="0" applyFont="1" applyBorder="1" applyAlignment="1">
      <alignment vertical="center"/>
    </xf>
    <xf numFmtId="49" fontId="46" fillId="0" borderId="1" xfId="0" applyNumberFormat="1" applyFont="1" applyBorder="1" applyAlignment="1">
      <alignment horizontal="left" vertical="center" wrapText="1"/>
    </xf>
    <xf numFmtId="49" fontId="46" fillId="0" borderId="1" xfId="0" applyNumberFormat="1" applyFont="1" applyBorder="1" applyAlignment="1">
      <alignment vertical="center" wrapText="1"/>
    </xf>
    <xf numFmtId="0" fontId="43" fillId="0" borderId="30" xfId="0" applyFont="1" applyBorder="1" applyAlignment="1">
      <alignment vertical="center" wrapText="1"/>
    </xf>
    <xf numFmtId="0" fontId="48" fillId="0" borderId="29" xfId="0" applyFont="1" applyBorder="1" applyAlignment="1">
      <alignment vertical="center" wrapText="1"/>
    </xf>
    <xf numFmtId="0" fontId="43" fillId="0" borderId="31" xfId="0" applyFont="1" applyBorder="1" applyAlignment="1">
      <alignment vertical="center" wrapText="1"/>
    </xf>
    <xf numFmtId="0" fontId="43" fillId="0" borderId="1" xfId="0" applyFont="1" applyBorder="1" applyAlignment="1">
      <alignment vertical="top"/>
    </xf>
    <xf numFmtId="0" fontId="43" fillId="0" borderId="0" xfId="0" applyFont="1" applyAlignment="1">
      <alignment vertical="top"/>
    </xf>
    <xf numFmtId="0" fontId="43" fillId="0" borderId="24" xfId="0" applyFont="1" applyBorder="1" applyAlignment="1">
      <alignment horizontal="left" vertical="center"/>
    </xf>
    <xf numFmtId="0" fontId="43" fillId="0" borderId="25" xfId="0" applyFont="1" applyBorder="1" applyAlignment="1">
      <alignment horizontal="left" vertical="center"/>
    </xf>
    <xf numFmtId="0" fontId="43" fillId="0" borderId="26" xfId="0" applyFont="1" applyBorder="1" applyAlignment="1">
      <alignment horizontal="left" vertical="center"/>
    </xf>
    <xf numFmtId="0" fontId="43" fillId="0" borderId="27" xfId="0" applyFont="1" applyBorder="1" applyAlignment="1">
      <alignment horizontal="left" vertical="center"/>
    </xf>
    <xf numFmtId="0" fontId="44" fillId="0" borderId="1" xfId="0" applyFont="1" applyBorder="1" applyAlignment="1">
      <alignment horizontal="center" vertical="center"/>
    </xf>
    <xf numFmtId="0" fontId="43" fillId="0" borderId="28" xfId="0" applyFont="1" applyBorder="1" applyAlignment="1">
      <alignment horizontal="left" vertical="center"/>
    </xf>
    <xf numFmtId="0" fontId="45" fillId="0" borderId="1" xfId="0" applyFont="1" applyBorder="1" applyAlignment="1">
      <alignment horizontal="left" vertical="center"/>
    </xf>
    <xf numFmtId="0" fontId="49" fillId="0" borderId="0" xfId="0" applyFont="1" applyAlignment="1">
      <alignment horizontal="left" vertical="center"/>
    </xf>
    <xf numFmtId="0" fontId="45" fillId="0" borderId="29" xfId="0" applyFont="1" applyBorder="1" applyAlignment="1">
      <alignment horizontal="left" vertical="center"/>
    </xf>
    <xf numFmtId="0" fontId="45" fillId="0" borderId="29" xfId="0" applyFont="1" applyBorder="1" applyAlignment="1">
      <alignment horizontal="center" vertical="center"/>
    </xf>
    <xf numFmtId="0" fontId="49" fillId="0" borderId="29" xfId="0" applyFont="1" applyBorder="1" applyAlignment="1">
      <alignment horizontal="left" vertical="center"/>
    </xf>
    <xf numFmtId="0" fontId="50" fillId="0" borderId="1" xfId="0" applyFont="1" applyBorder="1" applyAlignment="1">
      <alignment horizontal="left" vertical="center"/>
    </xf>
    <xf numFmtId="0" fontId="47" fillId="0" borderId="0" xfId="0" applyFont="1" applyAlignment="1">
      <alignment horizontal="left" vertical="center"/>
    </xf>
    <xf numFmtId="0" fontId="51" fillId="0" borderId="1" xfId="0" applyFont="1" applyBorder="1" applyAlignment="1">
      <alignment horizontal="left" vertical="center"/>
    </xf>
    <xf numFmtId="0" fontId="46" fillId="0" borderId="1" xfId="0" applyFont="1" applyBorder="1" applyAlignment="1">
      <alignment horizontal="center" vertical="center"/>
    </xf>
    <xf numFmtId="0" fontId="46" fillId="0" borderId="0" xfId="0" applyFont="1" applyAlignment="1">
      <alignment horizontal="left" vertical="center"/>
    </xf>
    <xf numFmtId="0" fontId="47" fillId="0" borderId="27" xfId="0" applyFont="1" applyBorder="1" applyAlignment="1">
      <alignment horizontal="left" vertical="center"/>
    </xf>
    <xf numFmtId="0" fontId="46" fillId="0" borderId="1" xfId="0" applyFont="1" applyFill="1" applyBorder="1" applyAlignment="1">
      <alignment horizontal="left" vertical="center"/>
    </xf>
    <xf numFmtId="0" fontId="46" fillId="0" borderId="1" xfId="0" applyFont="1" applyFill="1" applyBorder="1" applyAlignment="1">
      <alignment horizontal="center" vertical="center"/>
    </xf>
    <xf numFmtId="0" fontId="43" fillId="0" borderId="30" xfId="0" applyFont="1" applyBorder="1" applyAlignment="1">
      <alignment horizontal="left" vertical="center"/>
    </xf>
    <xf numFmtId="0" fontId="48" fillId="0" borderId="29"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left" vertical="center"/>
    </xf>
    <xf numFmtId="0" fontId="48" fillId="0" borderId="1" xfId="0" applyFont="1" applyBorder="1" applyAlignment="1">
      <alignment horizontal="left" vertical="center"/>
    </xf>
    <xf numFmtId="0" fontId="49" fillId="0" borderId="1" xfId="0" applyFont="1" applyBorder="1" applyAlignment="1">
      <alignment horizontal="left" vertical="center"/>
    </xf>
    <xf numFmtId="0" fontId="47" fillId="0" borderId="29" xfId="0" applyFont="1" applyBorder="1" applyAlignment="1">
      <alignment horizontal="left" vertical="center"/>
    </xf>
    <xf numFmtId="0" fontId="43" fillId="0" borderId="1" xfId="0" applyFont="1" applyBorder="1" applyAlignment="1">
      <alignment horizontal="left" vertical="center" wrapText="1"/>
    </xf>
    <xf numFmtId="0" fontId="47" fillId="0" borderId="1" xfId="0" applyFont="1" applyBorder="1" applyAlignment="1">
      <alignment horizontal="left" vertical="center" wrapText="1"/>
    </xf>
    <xf numFmtId="0" fontId="47" fillId="0" borderId="1" xfId="0" applyFont="1" applyBorder="1" applyAlignment="1">
      <alignment horizontal="center" vertical="center" wrapText="1"/>
    </xf>
    <xf numFmtId="0" fontId="43" fillId="0" borderId="24" xfId="0" applyFont="1" applyBorder="1" applyAlignment="1">
      <alignment horizontal="left" vertical="center" wrapText="1"/>
    </xf>
    <xf numFmtId="0" fontId="43" fillId="0" borderId="25" xfId="0" applyFont="1" applyBorder="1" applyAlignment="1">
      <alignment horizontal="left" vertical="center" wrapText="1"/>
    </xf>
    <xf numFmtId="0" fontId="43" fillId="0" borderId="26"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9" fillId="0" borderId="27" xfId="0" applyFont="1" applyBorder="1" applyAlignment="1">
      <alignment horizontal="left" vertical="center" wrapText="1"/>
    </xf>
    <xf numFmtId="0" fontId="49" fillId="0" borderId="28" xfId="0" applyFont="1" applyBorder="1" applyAlignment="1">
      <alignment horizontal="left" vertical="center" wrapText="1"/>
    </xf>
    <xf numFmtId="0" fontId="47" fillId="0" borderId="27" xfId="0" applyFont="1" applyBorder="1" applyAlignment="1">
      <alignment horizontal="left" vertical="center" wrapText="1"/>
    </xf>
    <xf numFmtId="0" fontId="47" fillId="0" borderId="1" xfId="0" applyFont="1" applyBorder="1" applyAlignment="1">
      <alignment horizontal="left" vertical="center"/>
    </xf>
    <xf numFmtId="0" fontId="47" fillId="0" borderId="28" xfId="0" applyFont="1" applyBorder="1" applyAlignment="1">
      <alignment horizontal="left" vertical="center" wrapText="1"/>
    </xf>
    <xf numFmtId="0" fontId="47" fillId="0" borderId="28" xfId="0" applyFont="1" applyBorder="1" applyAlignment="1">
      <alignment horizontal="left" vertical="center"/>
    </xf>
    <xf numFmtId="0" fontId="47" fillId="0" borderId="30" xfId="0" applyFont="1" applyBorder="1" applyAlignment="1">
      <alignment horizontal="left" vertical="center" wrapText="1"/>
    </xf>
    <xf numFmtId="0" fontId="47" fillId="0" borderId="29" xfId="0" applyFont="1" applyBorder="1" applyAlignment="1">
      <alignment horizontal="left" vertical="center" wrapText="1"/>
    </xf>
    <xf numFmtId="0" fontId="47" fillId="0" borderId="31" xfId="0" applyFont="1" applyBorder="1" applyAlignment="1">
      <alignment horizontal="left" vertical="center" wrapText="1"/>
    </xf>
    <xf numFmtId="0" fontId="46" fillId="0" borderId="1" xfId="0" applyFont="1" applyBorder="1" applyAlignment="1">
      <alignment horizontal="left" vertical="top"/>
    </xf>
    <xf numFmtId="0" fontId="46" fillId="0" borderId="1" xfId="0" applyFont="1" applyBorder="1" applyAlignment="1">
      <alignment horizontal="center" vertical="top"/>
    </xf>
    <xf numFmtId="0" fontId="47" fillId="0" borderId="30" xfId="0" applyFont="1" applyBorder="1" applyAlignment="1">
      <alignment horizontal="left" vertical="center"/>
    </xf>
    <xf numFmtId="0" fontId="47" fillId="0" borderId="31" xfId="0" applyFont="1" applyBorder="1" applyAlignment="1">
      <alignment horizontal="left" vertical="center"/>
    </xf>
    <xf numFmtId="0" fontId="47" fillId="0" borderId="1" xfId="0" applyFont="1" applyBorder="1" applyAlignment="1">
      <alignment horizontal="center" vertical="center"/>
    </xf>
    <xf numFmtId="0" fontId="49" fillId="0" borderId="0" xfId="0" applyFont="1" applyAlignment="1">
      <alignment vertical="center"/>
    </xf>
    <xf numFmtId="0" fontId="45" fillId="0" borderId="1" xfId="0" applyFont="1" applyBorder="1" applyAlignment="1">
      <alignment vertical="center"/>
    </xf>
    <xf numFmtId="0" fontId="49" fillId="0" borderId="29" xfId="0" applyFont="1" applyBorder="1" applyAlignment="1">
      <alignment vertical="center"/>
    </xf>
    <xf numFmtId="0" fontId="45" fillId="0" borderId="29" xfId="0" applyFont="1" applyBorder="1" applyAlignment="1">
      <alignment vertical="center"/>
    </xf>
    <xf numFmtId="0" fontId="46" fillId="0" borderId="1" xfId="0" applyFont="1" applyBorder="1" applyAlignment="1">
      <alignment vertical="top"/>
    </xf>
    <xf numFmtId="49" fontId="46" fillId="0" borderId="1" xfId="0" applyNumberFormat="1" applyFont="1" applyBorder="1" applyAlignment="1">
      <alignment horizontal="left" vertical="center"/>
    </xf>
    <xf numFmtId="0" fontId="52" fillId="0" borderId="27" xfId="0" applyFont="1" applyBorder="1" applyAlignment="1" applyProtection="1">
      <alignment horizontal="left" vertical="center"/>
    </xf>
    <xf numFmtId="0" fontId="53" fillId="0" borderId="1" xfId="0" applyFont="1" applyBorder="1" applyAlignment="1" applyProtection="1">
      <alignment vertical="top"/>
    </xf>
    <xf numFmtId="0" fontId="53" fillId="0" borderId="1" xfId="0" applyFont="1" applyBorder="1" applyAlignment="1" applyProtection="1">
      <alignment horizontal="left" vertical="center"/>
    </xf>
    <xf numFmtId="0" fontId="53" fillId="0" borderId="1" xfId="0" applyFont="1" applyBorder="1" applyAlignment="1" applyProtection="1">
      <alignment horizontal="center" vertical="center"/>
    </xf>
    <xf numFmtId="49" fontId="53" fillId="0" borderId="1" xfId="0" applyNumberFormat="1" applyFont="1" applyBorder="1" applyAlignment="1" applyProtection="1">
      <alignment horizontal="left" vertical="center"/>
    </xf>
    <xf numFmtId="0" fontId="52" fillId="0" borderId="28" xfId="0" applyFont="1" applyBorder="1" applyAlignment="1" applyProtection="1">
      <alignment horizontal="left" vertical="center"/>
    </xf>
    <xf numFmtId="0" fontId="0" fillId="0" borderId="29" xfId="0" applyBorder="1" applyAlignment="1">
      <alignment vertical="top"/>
    </xf>
    <xf numFmtId="0" fontId="45" fillId="0" borderId="29" xfId="0" applyFont="1" applyBorder="1" applyAlignment="1">
      <alignment horizontal="left"/>
    </xf>
    <xf numFmtId="0" fontId="49" fillId="0" borderId="29" xfId="0" applyFont="1" applyBorder="1" applyAlignment="1"/>
    <xf numFmtId="0" fontId="43" fillId="0" borderId="27" xfId="0" applyFont="1" applyBorder="1" applyAlignment="1">
      <alignment vertical="top"/>
    </xf>
    <xf numFmtId="0" fontId="43" fillId="0" borderId="28" xfId="0" applyFont="1" applyBorder="1" applyAlignment="1">
      <alignment vertical="top"/>
    </xf>
    <xf numFmtId="0" fontId="43" fillId="0" borderId="30" xfId="0" applyFont="1" applyBorder="1" applyAlignment="1">
      <alignment vertical="top"/>
    </xf>
    <xf numFmtId="0" fontId="43" fillId="0" borderId="29" xfId="0" applyFont="1" applyBorder="1" applyAlignment="1">
      <alignment vertical="top"/>
    </xf>
    <xf numFmtId="0" fontId="43"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5_01/114203104" TargetMode="External" /><Relationship Id="rId2" Type="http://schemas.openxmlformats.org/officeDocument/2006/relationships/hyperlink" Target="https://podminky.urs.cz/item/CS_URS_2025_01/114203201" TargetMode="External" /><Relationship Id="rId3" Type="http://schemas.openxmlformats.org/officeDocument/2006/relationships/hyperlink" Target="https://podminky.urs.cz/item/CS_URS_2025_01/114253301" TargetMode="External" /><Relationship Id="rId4" Type="http://schemas.openxmlformats.org/officeDocument/2006/relationships/hyperlink" Target="https://podminky.urs.cz/item/CS_URS_2025_01/121151113" TargetMode="External" /><Relationship Id="rId5" Type="http://schemas.openxmlformats.org/officeDocument/2006/relationships/hyperlink" Target="https://podminky.urs.cz/item/CS_URS_2025_01/122251104" TargetMode="External" /><Relationship Id="rId6" Type="http://schemas.openxmlformats.org/officeDocument/2006/relationships/hyperlink" Target="https://podminky.urs.cz/item/CS_URS_2025_01/131251104" TargetMode="External" /><Relationship Id="rId7" Type="http://schemas.openxmlformats.org/officeDocument/2006/relationships/hyperlink" Target="https://podminky.urs.cz/item/CS_URS_2025_01/131351104" TargetMode="External" /><Relationship Id="rId8" Type="http://schemas.openxmlformats.org/officeDocument/2006/relationships/hyperlink" Target="https://podminky.urs.cz/item/CS_URS_2025_01/161151103" TargetMode="External" /><Relationship Id="rId9" Type="http://schemas.openxmlformats.org/officeDocument/2006/relationships/hyperlink" Target="https://podminky.urs.cz/item/CS_URS_2025_01/161151113" TargetMode="External" /><Relationship Id="rId10" Type="http://schemas.openxmlformats.org/officeDocument/2006/relationships/hyperlink" Target="https://podminky.urs.cz/item/CS_URS_2025_01/162251101" TargetMode="External" /><Relationship Id="rId11" Type="http://schemas.openxmlformats.org/officeDocument/2006/relationships/hyperlink" Target="https://podminky.urs.cz/item/CS_URS_2025_01/171103201" TargetMode="External" /><Relationship Id="rId12" Type="http://schemas.openxmlformats.org/officeDocument/2006/relationships/hyperlink" Target="https://podminky.urs.cz/item/CS_URS_2025_01/171152501" TargetMode="External" /><Relationship Id="rId13" Type="http://schemas.openxmlformats.org/officeDocument/2006/relationships/hyperlink" Target="https://podminky.urs.cz/item/CS_URS_2025_01/171151103" TargetMode="External" /><Relationship Id="rId14" Type="http://schemas.openxmlformats.org/officeDocument/2006/relationships/hyperlink" Target="https://podminky.urs.cz/item/CS_URS_2025_01/171151103" TargetMode="External" /><Relationship Id="rId15" Type="http://schemas.openxmlformats.org/officeDocument/2006/relationships/hyperlink" Target="https://podminky.urs.cz/item/CS_URS_2025_01/181351103" TargetMode="External" /><Relationship Id="rId16" Type="http://schemas.openxmlformats.org/officeDocument/2006/relationships/hyperlink" Target="https://podminky.urs.cz/item/CS_URS_2025_01/181451121" TargetMode="External" /><Relationship Id="rId17" Type="http://schemas.openxmlformats.org/officeDocument/2006/relationships/hyperlink" Target="https://podminky.urs.cz/item/CS_URS_2025_01/181451123" TargetMode="External" /><Relationship Id="rId18" Type="http://schemas.openxmlformats.org/officeDocument/2006/relationships/hyperlink" Target="https://podminky.urs.cz/item/CS_URS_2025_01/181951111" TargetMode="External" /><Relationship Id="rId19" Type="http://schemas.openxmlformats.org/officeDocument/2006/relationships/hyperlink" Target="https://podminky.urs.cz/item/CS_URS_2025_01/182151111" TargetMode="External" /><Relationship Id="rId20" Type="http://schemas.openxmlformats.org/officeDocument/2006/relationships/hyperlink" Target="https://podminky.urs.cz/item/CS_URS_2025_01/182351123" TargetMode="External" /><Relationship Id="rId21" Type="http://schemas.openxmlformats.org/officeDocument/2006/relationships/hyperlink" Target="https://podminky.urs.cz/item/CS_URS_2025_01/451971112" TargetMode="External" /><Relationship Id="rId22" Type="http://schemas.openxmlformats.org/officeDocument/2006/relationships/hyperlink" Target="https://podminky.urs.cz/item/CS_URS_2025_01/457531111" TargetMode="External" /><Relationship Id="rId23" Type="http://schemas.openxmlformats.org/officeDocument/2006/relationships/hyperlink" Target="https://podminky.urs.cz/item/CS_URS_2025_01/463211153" TargetMode="External" /><Relationship Id="rId24" Type="http://schemas.openxmlformats.org/officeDocument/2006/relationships/hyperlink" Target="https://podminky.urs.cz/item/CS_URS_2025_01/998332011" TargetMode="External" /><Relationship Id="rId25"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5_01/129253201" TargetMode="External" /><Relationship Id="rId2" Type="http://schemas.openxmlformats.org/officeDocument/2006/relationships/hyperlink" Target="https://podminky.urs.cz/item/CS_URS_2025_01/139001101" TargetMode="External" /><Relationship Id="rId3" Type="http://schemas.openxmlformats.org/officeDocument/2006/relationships/hyperlink" Target="https://podminky.urs.cz/item/CS_URS_2025_01/162351103" TargetMode="External" /><Relationship Id="rId4" Type="http://schemas.openxmlformats.org/officeDocument/2006/relationships/hyperlink" Target="https://podminky.urs.cz/item/CS_URS_2025_01/167151111" TargetMode="External" /><Relationship Id="rId5" Type="http://schemas.openxmlformats.org/officeDocument/2006/relationships/hyperlink" Target="https://podminky.urs.cz/item/CS_URS_2025_01/952904111" TargetMode="External" /><Relationship Id="rId6"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9" t="s">
        <v>0</v>
      </c>
      <c r="AZ1" s="19" t="s">
        <v>1</v>
      </c>
      <c r="BA1" s="19" t="s">
        <v>2</v>
      </c>
      <c r="BB1" s="19" t="s">
        <v>3</v>
      </c>
      <c r="BT1" s="19" t="s">
        <v>4</v>
      </c>
      <c r="BU1" s="19" t="s">
        <v>4</v>
      </c>
      <c r="BV1" s="19" t="s">
        <v>5</v>
      </c>
    </row>
    <row r="2" s="1" customFormat="1" ht="36.96" customHeight="1">
      <c r="AR2" s="1"/>
      <c r="AS2" s="1"/>
      <c r="AT2" s="1"/>
      <c r="AU2" s="1"/>
      <c r="AV2" s="1"/>
      <c r="AW2" s="1"/>
      <c r="AX2" s="1"/>
      <c r="AY2" s="1"/>
      <c r="AZ2" s="1"/>
      <c r="BA2" s="1"/>
      <c r="BB2" s="1"/>
      <c r="BC2" s="1"/>
      <c r="BD2" s="1"/>
      <c r="BE2" s="1"/>
      <c r="BS2" s="20" t="s">
        <v>6</v>
      </c>
      <c r="BT2" s="20" t="s">
        <v>7</v>
      </c>
    </row>
    <row r="3" s="1" customFormat="1" ht="6.96" customHeight="1">
      <c r="B3" s="21"/>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3"/>
      <c r="BS3" s="20" t="s">
        <v>6</v>
      </c>
      <c r="BT3" s="20" t="s">
        <v>8</v>
      </c>
    </row>
    <row r="4" s="1" customFormat="1" ht="24.96" customHeight="1">
      <c r="B4" s="24"/>
      <c r="C4" s="25"/>
      <c r="D4" s="26" t="s">
        <v>9</v>
      </c>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3"/>
      <c r="AS4" s="27" t="s">
        <v>10</v>
      </c>
      <c r="BE4" s="28" t="s">
        <v>11</v>
      </c>
      <c r="BS4" s="20" t="s">
        <v>12</v>
      </c>
    </row>
    <row r="5" s="1" customFormat="1" ht="12" customHeight="1">
      <c r="B5" s="24"/>
      <c r="C5" s="25"/>
      <c r="D5" s="29" t="s">
        <v>13</v>
      </c>
      <c r="E5" s="25"/>
      <c r="F5" s="25"/>
      <c r="G5" s="25"/>
      <c r="H5" s="25"/>
      <c r="I5" s="25"/>
      <c r="J5" s="25"/>
      <c r="K5" s="30" t="s">
        <v>14</v>
      </c>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c r="AP5" s="25"/>
      <c r="AQ5" s="25"/>
      <c r="AR5" s="23"/>
      <c r="BE5" s="31" t="s">
        <v>15</v>
      </c>
      <c r="BS5" s="20" t="s">
        <v>6</v>
      </c>
    </row>
    <row r="6" s="1" customFormat="1" ht="36.96" customHeight="1">
      <c r="B6" s="24"/>
      <c r="C6" s="25"/>
      <c r="D6" s="32" t="s">
        <v>16</v>
      </c>
      <c r="E6" s="25"/>
      <c r="F6" s="25"/>
      <c r="G6" s="25"/>
      <c r="H6" s="25"/>
      <c r="I6" s="25"/>
      <c r="J6" s="25"/>
      <c r="K6" s="33" t="s">
        <v>17</v>
      </c>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3"/>
      <c r="BE6" s="34"/>
      <c r="BS6" s="20" t="s">
        <v>6</v>
      </c>
    </row>
    <row r="7" s="1" customFormat="1" ht="12" customHeight="1">
      <c r="B7" s="24"/>
      <c r="C7" s="25"/>
      <c r="D7" s="35" t="s">
        <v>18</v>
      </c>
      <c r="E7" s="25"/>
      <c r="F7" s="25"/>
      <c r="G7" s="25"/>
      <c r="H7" s="25"/>
      <c r="I7" s="25"/>
      <c r="J7" s="25"/>
      <c r="K7" s="30" t="s">
        <v>19</v>
      </c>
      <c r="L7" s="25"/>
      <c r="M7" s="25"/>
      <c r="N7" s="25"/>
      <c r="O7" s="25"/>
      <c r="P7" s="25"/>
      <c r="Q7" s="25"/>
      <c r="R7" s="25"/>
      <c r="S7" s="25"/>
      <c r="T7" s="25"/>
      <c r="U7" s="25"/>
      <c r="V7" s="25"/>
      <c r="W7" s="25"/>
      <c r="X7" s="25"/>
      <c r="Y7" s="25"/>
      <c r="Z7" s="25"/>
      <c r="AA7" s="25"/>
      <c r="AB7" s="25"/>
      <c r="AC7" s="25"/>
      <c r="AD7" s="25"/>
      <c r="AE7" s="25"/>
      <c r="AF7" s="25"/>
      <c r="AG7" s="25"/>
      <c r="AH7" s="25"/>
      <c r="AI7" s="25"/>
      <c r="AJ7" s="25"/>
      <c r="AK7" s="35" t="s">
        <v>20</v>
      </c>
      <c r="AL7" s="25"/>
      <c r="AM7" s="25"/>
      <c r="AN7" s="30" t="s">
        <v>19</v>
      </c>
      <c r="AO7" s="25"/>
      <c r="AP7" s="25"/>
      <c r="AQ7" s="25"/>
      <c r="AR7" s="23"/>
      <c r="BE7" s="34"/>
      <c r="BS7" s="20" t="s">
        <v>6</v>
      </c>
    </row>
    <row r="8" s="1" customFormat="1" ht="12" customHeight="1">
      <c r="B8" s="24"/>
      <c r="C8" s="25"/>
      <c r="D8" s="35" t="s">
        <v>21</v>
      </c>
      <c r="E8" s="25"/>
      <c r="F8" s="25"/>
      <c r="G8" s="25"/>
      <c r="H8" s="25"/>
      <c r="I8" s="25"/>
      <c r="J8" s="25"/>
      <c r="K8" s="30" t="s">
        <v>22</v>
      </c>
      <c r="L8" s="25"/>
      <c r="M8" s="25"/>
      <c r="N8" s="25"/>
      <c r="O8" s="25"/>
      <c r="P8" s="25"/>
      <c r="Q8" s="25"/>
      <c r="R8" s="25"/>
      <c r="S8" s="25"/>
      <c r="T8" s="25"/>
      <c r="U8" s="25"/>
      <c r="V8" s="25"/>
      <c r="W8" s="25"/>
      <c r="X8" s="25"/>
      <c r="Y8" s="25"/>
      <c r="Z8" s="25"/>
      <c r="AA8" s="25"/>
      <c r="AB8" s="25"/>
      <c r="AC8" s="25"/>
      <c r="AD8" s="25"/>
      <c r="AE8" s="25"/>
      <c r="AF8" s="25"/>
      <c r="AG8" s="25"/>
      <c r="AH8" s="25"/>
      <c r="AI8" s="25"/>
      <c r="AJ8" s="25"/>
      <c r="AK8" s="35" t="s">
        <v>23</v>
      </c>
      <c r="AL8" s="25"/>
      <c r="AM8" s="25"/>
      <c r="AN8" s="36" t="s">
        <v>24</v>
      </c>
      <c r="AO8" s="25"/>
      <c r="AP8" s="25"/>
      <c r="AQ8" s="25"/>
      <c r="AR8" s="23"/>
      <c r="BE8" s="34"/>
      <c r="BS8" s="20" t="s">
        <v>6</v>
      </c>
    </row>
    <row r="9" s="1" customFormat="1" ht="14.4" customHeight="1">
      <c r="B9" s="24"/>
      <c r="C9" s="25"/>
      <c r="D9" s="25"/>
      <c r="E9" s="25"/>
      <c r="F9" s="25"/>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3"/>
      <c r="BE9" s="34"/>
      <c r="BS9" s="20" t="s">
        <v>6</v>
      </c>
    </row>
    <row r="10" s="1" customFormat="1" ht="12" customHeight="1">
      <c r="B10" s="24"/>
      <c r="C10" s="25"/>
      <c r="D10" s="35" t="s">
        <v>25</v>
      </c>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35" t="s">
        <v>26</v>
      </c>
      <c r="AL10" s="25"/>
      <c r="AM10" s="25"/>
      <c r="AN10" s="30" t="s">
        <v>27</v>
      </c>
      <c r="AO10" s="25"/>
      <c r="AP10" s="25"/>
      <c r="AQ10" s="25"/>
      <c r="AR10" s="23"/>
      <c r="BE10" s="34"/>
      <c r="BS10" s="20" t="s">
        <v>6</v>
      </c>
    </row>
    <row r="11" s="1" customFormat="1" ht="18.48" customHeight="1">
      <c r="B11" s="24"/>
      <c r="C11" s="25"/>
      <c r="D11" s="25"/>
      <c r="E11" s="30" t="s">
        <v>28</v>
      </c>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35" t="s">
        <v>29</v>
      </c>
      <c r="AL11" s="25"/>
      <c r="AM11" s="25"/>
      <c r="AN11" s="30" t="s">
        <v>30</v>
      </c>
      <c r="AO11" s="25"/>
      <c r="AP11" s="25"/>
      <c r="AQ11" s="25"/>
      <c r="AR11" s="23"/>
      <c r="BE11" s="34"/>
      <c r="BS11" s="20" t="s">
        <v>6</v>
      </c>
    </row>
    <row r="12" s="1" customFormat="1" ht="6.96" customHeight="1">
      <c r="B12" s="24"/>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3"/>
      <c r="BE12" s="34"/>
      <c r="BS12" s="20" t="s">
        <v>6</v>
      </c>
    </row>
    <row r="13" s="1" customFormat="1" ht="12" customHeight="1">
      <c r="B13" s="24"/>
      <c r="C13" s="25"/>
      <c r="D13" s="35" t="s">
        <v>31</v>
      </c>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35" t="s">
        <v>26</v>
      </c>
      <c r="AL13" s="25"/>
      <c r="AM13" s="25"/>
      <c r="AN13" s="37" t="s">
        <v>32</v>
      </c>
      <c r="AO13" s="25"/>
      <c r="AP13" s="25"/>
      <c r="AQ13" s="25"/>
      <c r="AR13" s="23"/>
      <c r="BE13" s="34"/>
      <c r="BS13" s="20" t="s">
        <v>6</v>
      </c>
    </row>
    <row r="14">
      <c r="B14" s="24"/>
      <c r="C14" s="25"/>
      <c r="D14" s="25"/>
      <c r="E14" s="37" t="s">
        <v>32</v>
      </c>
      <c r="F14" s="38"/>
      <c r="G14" s="38"/>
      <c r="H14" s="38"/>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5" t="s">
        <v>29</v>
      </c>
      <c r="AL14" s="25"/>
      <c r="AM14" s="25"/>
      <c r="AN14" s="37" t="s">
        <v>32</v>
      </c>
      <c r="AO14" s="25"/>
      <c r="AP14" s="25"/>
      <c r="AQ14" s="25"/>
      <c r="AR14" s="23"/>
      <c r="BE14" s="34"/>
      <c r="BS14" s="20" t="s">
        <v>6</v>
      </c>
    </row>
    <row r="15" s="1" customFormat="1" ht="6.96" customHeight="1">
      <c r="B15" s="24"/>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3"/>
      <c r="BE15" s="34"/>
      <c r="BS15" s="20" t="s">
        <v>4</v>
      </c>
    </row>
    <row r="16" s="1" customFormat="1" ht="12" customHeight="1">
      <c r="B16" s="24"/>
      <c r="C16" s="25"/>
      <c r="D16" s="35" t="s">
        <v>33</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35" t="s">
        <v>26</v>
      </c>
      <c r="AL16" s="25"/>
      <c r="AM16" s="25"/>
      <c r="AN16" s="30" t="s">
        <v>34</v>
      </c>
      <c r="AO16" s="25"/>
      <c r="AP16" s="25"/>
      <c r="AQ16" s="25"/>
      <c r="AR16" s="23"/>
      <c r="BE16" s="34"/>
      <c r="BS16" s="20" t="s">
        <v>4</v>
      </c>
    </row>
    <row r="17" s="1" customFormat="1" ht="18.48" customHeight="1">
      <c r="B17" s="24"/>
      <c r="C17" s="25"/>
      <c r="D17" s="25"/>
      <c r="E17" s="30" t="s">
        <v>35</v>
      </c>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35" t="s">
        <v>29</v>
      </c>
      <c r="AL17" s="25"/>
      <c r="AM17" s="25"/>
      <c r="AN17" s="30" t="s">
        <v>36</v>
      </c>
      <c r="AO17" s="25"/>
      <c r="AP17" s="25"/>
      <c r="AQ17" s="25"/>
      <c r="AR17" s="23"/>
      <c r="BE17" s="34"/>
      <c r="BS17" s="20" t="s">
        <v>37</v>
      </c>
    </row>
    <row r="18" s="1" customFormat="1" ht="6.96" customHeight="1">
      <c r="B18" s="24"/>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3"/>
      <c r="BE18" s="34"/>
      <c r="BS18" s="20" t="s">
        <v>6</v>
      </c>
    </row>
    <row r="19" s="1" customFormat="1" ht="12" customHeight="1">
      <c r="B19" s="24"/>
      <c r="C19" s="25"/>
      <c r="D19" s="35" t="s">
        <v>38</v>
      </c>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35" t="s">
        <v>26</v>
      </c>
      <c r="AL19" s="25"/>
      <c r="AM19" s="25"/>
      <c r="AN19" s="30" t="s">
        <v>19</v>
      </c>
      <c r="AO19" s="25"/>
      <c r="AP19" s="25"/>
      <c r="AQ19" s="25"/>
      <c r="AR19" s="23"/>
      <c r="BE19" s="34"/>
      <c r="BS19" s="20" t="s">
        <v>6</v>
      </c>
    </row>
    <row r="20" s="1" customFormat="1" ht="18.48" customHeight="1">
      <c r="B20" s="24"/>
      <c r="C20" s="25"/>
      <c r="D20" s="25"/>
      <c r="E20" s="30" t="s">
        <v>39</v>
      </c>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35" t="s">
        <v>29</v>
      </c>
      <c r="AL20" s="25"/>
      <c r="AM20" s="25"/>
      <c r="AN20" s="30" t="s">
        <v>19</v>
      </c>
      <c r="AO20" s="25"/>
      <c r="AP20" s="25"/>
      <c r="AQ20" s="25"/>
      <c r="AR20" s="23"/>
      <c r="BE20" s="34"/>
      <c r="BS20" s="20" t="s">
        <v>4</v>
      </c>
    </row>
    <row r="21" s="1" customFormat="1" ht="6.96" customHeight="1">
      <c r="B21" s="24"/>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3"/>
      <c r="BE21" s="34"/>
    </row>
    <row r="22" s="1" customFormat="1" ht="12" customHeight="1">
      <c r="B22" s="24"/>
      <c r="C22" s="25"/>
      <c r="D22" s="35" t="s">
        <v>40</v>
      </c>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3"/>
      <c r="BE22" s="34"/>
    </row>
    <row r="23" s="1" customFormat="1" ht="47.25" customHeight="1">
      <c r="B23" s="24"/>
      <c r="C23" s="25"/>
      <c r="D23" s="25"/>
      <c r="E23" s="39" t="s">
        <v>41</v>
      </c>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25"/>
      <c r="AP23" s="25"/>
      <c r="AQ23" s="25"/>
      <c r="AR23" s="23"/>
      <c r="BE23" s="34"/>
    </row>
    <row r="24" s="1" customFormat="1" ht="6.96" customHeight="1">
      <c r="B24" s="24"/>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3"/>
      <c r="BE24" s="34"/>
    </row>
    <row r="25" s="1" customFormat="1" ht="6.96" customHeight="1">
      <c r="B25" s="24"/>
      <c r="C25" s="25"/>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25"/>
      <c r="AQ25" s="25"/>
      <c r="AR25" s="23"/>
      <c r="BE25" s="34"/>
    </row>
    <row r="26" s="2" customFormat="1" ht="25.92" customHeight="1">
      <c r="A26" s="41"/>
      <c r="B26" s="42"/>
      <c r="C26" s="43"/>
      <c r="D26" s="44" t="s">
        <v>42</v>
      </c>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6">
        <f>ROUND(AG54,2)</f>
        <v>0</v>
      </c>
      <c r="AL26" s="45"/>
      <c r="AM26" s="45"/>
      <c r="AN26" s="45"/>
      <c r="AO26" s="45"/>
      <c r="AP26" s="43"/>
      <c r="AQ26" s="43"/>
      <c r="AR26" s="47"/>
      <c r="BE26" s="34"/>
    </row>
    <row r="27" s="2" customFormat="1" ht="6.96" customHeight="1">
      <c r="A27" s="41"/>
      <c r="B27" s="42"/>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3"/>
      <c r="AL27" s="43"/>
      <c r="AM27" s="43"/>
      <c r="AN27" s="43"/>
      <c r="AO27" s="43"/>
      <c r="AP27" s="43"/>
      <c r="AQ27" s="43"/>
      <c r="AR27" s="47"/>
      <c r="BE27" s="34"/>
    </row>
    <row r="28" s="2" customFormat="1">
      <c r="A28" s="41"/>
      <c r="B28" s="42"/>
      <c r="C28" s="43"/>
      <c r="D28" s="43"/>
      <c r="E28" s="43"/>
      <c r="F28" s="43"/>
      <c r="G28" s="43"/>
      <c r="H28" s="43"/>
      <c r="I28" s="43"/>
      <c r="J28" s="43"/>
      <c r="K28" s="43"/>
      <c r="L28" s="48" t="s">
        <v>43</v>
      </c>
      <c r="M28" s="48"/>
      <c r="N28" s="48"/>
      <c r="O28" s="48"/>
      <c r="P28" s="48"/>
      <c r="Q28" s="43"/>
      <c r="R28" s="43"/>
      <c r="S28" s="43"/>
      <c r="T28" s="43"/>
      <c r="U28" s="43"/>
      <c r="V28" s="43"/>
      <c r="W28" s="48" t="s">
        <v>44</v>
      </c>
      <c r="X28" s="48"/>
      <c r="Y28" s="48"/>
      <c r="Z28" s="48"/>
      <c r="AA28" s="48"/>
      <c r="AB28" s="48"/>
      <c r="AC28" s="48"/>
      <c r="AD28" s="48"/>
      <c r="AE28" s="48"/>
      <c r="AF28" s="43"/>
      <c r="AG28" s="43"/>
      <c r="AH28" s="43"/>
      <c r="AI28" s="43"/>
      <c r="AJ28" s="43"/>
      <c r="AK28" s="48" t="s">
        <v>45</v>
      </c>
      <c r="AL28" s="48"/>
      <c r="AM28" s="48"/>
      <c r="AN28" s="48"/>
      <c r="AO28" s="48"/>
      <c r="AP28" s="43"/>
      <c r="AQ28" s="43"/>
      <c r="AR28" s="47"/>
      <c r="BE28" s="34"/>
    </row>
    <row r="29" s="3" customFormat="1" ht="14.4" customHeight="1">
      <c r="A29" s="3"/>
      <c r="B29" s="49"/>
      <c r="C29" s="50"/>
      <c r="D29" s="35" t="s">
        <v>46</v>
      </c>
      <c r="E29" s="50"/>
      <c r="F29" s="35" t="s">
        <v>47</v>
      </c>
      <c r="G29" s="50"/>
      <c r="H29" s="50"/>
      <c r="I29" s="50"/>
      <c r="J29" s="50"/>
      <c r="K29" s="50"/>
      <c r="L29" s="51">
        <v>0.20999999999999999</v>
      </c>
      <c r="M29" s="50"/>
      <c r="N29" s="50"/>
      <c r="O29" s="50"/>
      <c r="P29" s="50"/>
      <c r="Q29" s="50"/>
      <c r="R29" s="50"/>
      <c r="S29" s="50"/>
      <c r="T29" s="50"/>
      <c r="U29" s="50"/>
      <c r="V29" s="50"/>
      <c r="W29" s="52">
        <f>ROUND(AZ54, 2)</f>
        <v>0</v>
      </c>
      <c r="X29" s="50"/>
      <c r="Y29" s="50"/>
      <c r="Z29" s="50"/>
      <c r="AA29" s="50"/>
      <c r="AB29" s="50"/>
      <c r="AC29" s="50"/>
      <c r="AD29" s="50"/>
      <c r="AE29" s="50"/>
      <c r="AF29" s="50"/>
      <c r="AG29" s="50"/>
      <c r="AH29" s="50"/>
      <c r="AI29" s="50"/>
      <c r="AJ29" s="50"/>
      <c r="AK29" s="52">
        <f>ROUND(AV54, 2)</f>
        <v>0</v>
      </c>
      <c r="AL29" s="50"/>
      <c r="AM29" s="50"/>
      <c r="AN29" s="50"/>
      <c r="AO29" s="50"/>
      <c r="AP29" s="50"/>
      <c r="AQ29" s="50"/>
      <c r="AR29" s="53"/>
      <c r="BE29" s="54"/>
    </row>
    <row r="30" s="3" customFormat="1" ht="14.4" customHeight="1">
      <c r="A30" s="3"/>
      <c r="B30" s="49"/>
      <c r="C30" s="50"/>
      <c r="D30" s="50"/>
      <c r="E30" s="50"/>
      <c r="F30" s="35" t="s">
        <v>48</v>
      </c>
      <c r="G30" s="50"/>
      <c r="H30" s="50"/>
      <c r="I30" s="50"/>
      <c r="J30" s="50"/>
      <c r="K30" s="50"/>
      <c r="L30" s="51">
        <v>0.12</v>
      </c>
      <c r="M30" s="50"/>
      <c r="N30" s="50"/>
      <c r="O30" s="50"/>
      <c r="P30" s="50"/>
      <c r="Q30" s="50"/>
      <c r="R30" s="50"/>
      <c r="S30" s="50"/>
      <c r="T30" s="50"/>
      <c r="U30" s="50"/>
      <c r="V30" s="50"/>
      <c r="W30" s="52">
        <f>ROUND(BA54, 2)</f>
        <v>0</v>
      </c>
      <c r="X30" s="50"/>
      <c r="Y30" s="50"/>
      <c r="Z30" s="50"/>
      <c r="AA30" s="50"/>
      <c r="AB30" s="50"/>
      <c r="AC30" s="50"/>
      <c r="AD30" s="50"/>
      <c r="AE30" s="50"/>
      <c r="AF30" s="50"/>
      <c r="AG30" s="50"/>
      <c r="AH30" s="50"/>
      <c r="AI30" s="50"/>
      <c r="AJ30" s="50"/>
      <c r="AK30" s="52">
        <f>ROUND(AW54, 2)</f>
        <v>0</v>
      </c>
      <c r="AL30" s="50"/>
      <c r="AM30" s="50"/>
      <c r="AN30" s="50"/>
      <c r="AO30" s="50"/>
      <c r="AP30" s="50"/>
      <c r="AQ30" s="50"/>
      <c r="AR30" s="53"/>
      <c r="BE30" s="54"/>
    </row>
    <row r="31" hidden="1" s="3" customFormat="1" ht="14.4" customHeight="1">
      <c r="A31" s="3"/>
      <c r="B31" s="49"/>
      <c r="C31" s="50"/>
      <c r="D31" s="50"/>
      <c r="E31" s="50"/>
      <c r="F31" s="35" t="s">
        <v>49</v>
      </c>
      <c r="G31" s="50"/>
      <c r="H31" s="50"/>
      <c r="I31" s="50"/>
      <c r="J31" s="50"/>
      <c r="K31" s="50"/>
      <c r="L31" s="51">
        <v>0.20999999999999999</v>
      </c>
      <c r="M31" s="50"/>
      <c r="N31" s="50"/>
      <c r="O31" s="50"/>
      <c r="P31" s="50"/>
      <c r="Q31" s="50"/>
      <c r="R31" s="50"/>
      <c r="S31" s="50"/>
      <c r="T31" s="50"/>
      <c r="U31" s="50"/>
      <c r="V31" s="50"/>
      <c r="W31" s="52">
        <f>ROUND(BB54, 2)</f>
        <v>0</v>
      </c>
      <c r="X31" s="50"/>
      <c r="Y31" s="50"/>
      <c r="Z31" s="50"/>
      <c r="AA31" s="50"/>
      <c r="AB31" s="50"/>
      <c r="AC31" s="50"/>
      <c r="AD31" s="50"/>
      <c r="AE31" s="50"/>
      <c r="AF31" s="50"/>
      <c r="AG31" s="50"/>
      <c r="AH31" s="50"/>
      <c r="AI31" s="50"/>
      <c r="AJ31" s="50"/>
      <c r="AK31" s="52">
        <v>0</v>
      </c>
      <c r="AL31" s="50"/>
      <c r="AM31" s="50"/>
      <c r="AN31" s="50"/>
      <c r="AO31" s="50"/>
      <c r="AP31" s="50"/>
      <c r="AQ31" s="50"/>
      <c r="AR31" s="53"/>
      <c r="BE31" s="54"/>
    </row>
    <row r="32" hidden="1" s="3" customFormat="1" ht="14.4" customHeight="1">
      <c r="A32" s="3"/>
      <c r="B32" s="49"/>
      <c r="C32" s="50"/>
      <c r="D32" s="50"/>
      <c r="E32" s="50"/>
      <c r="F32" s="35" t="s">
        <v>50</v>
      </c>
      <c r="G32" s="50"/>
      <c r="H32" s="50"/>
      <c r="I32" s="50"/>
      <c r="J32" s="50"/>
      <c r="K32" s="50"/>
      <c r="L32" s="51">
        <v>0.12</v>
      </c>
      <c r="M32" s="50"/>
      <c r="N32" s="50"/>
      <c r="O32" s="50"/>
      <c r="P32" s="50"/>
      <c r="Q32" s="50"/>
      <c r="R32" s="50"/>
      <c r="S32" s="50"/>
      <c r="T32" s="50"/>
      <c r="U32" s="50"/>
      <c r="V32" s="50"/>
      <c r="W32" s="52">
        <f>ROUND(BC54, 2)</f>
        <v>0</v>
      </c>
      <c r="X32" s="50"/>
      <c r="Y32" s="50"/>
      <c r="Z32" s="50"/>
      <c r="AA32" s="50"/>
      <c r="AB32" s="50"/>
      <c r="AC32" s="50"/>
      <c r="AD32" s="50"/>
      <c r="AE32" s="50"/>
      <c r="AF32" s="50"/>
      <c r="AG32" s="50"/>
      <c r="AH32" s="50"/>
      <c r="AI32" s="50"/>
      <c r="AJ32" s="50"/>
      <c r="AK32" s="52">
        <v>0</v>
      </c>
      <c r="AL32" s="50"/>
      <c r="AM32" s="50"/>
      <c r="AN32" s="50"/>
      <c r="AO32" s="50"/>
      <c r="AP32" s="50"/>
      <c r="AQ32" s="50"/>
      <c r="AR32" s="53"/>
      <c r="BE32" s="54"/>
    </row>
    <row r="33" hidden="1" s="3" customFormat="1" ht="14.4" customHeight="1">
      <c r="A33" s="3"/>
      <c r="B33" s="49"/>
      <c r="C33" s="50"/>
      <c r="D33" s="50"/>
      <c r="E33" s="50"/>
      <c r="F33" s="35" t="s">
        <v>51</v>
      </c>
      <c r="G33" s="50"/>
      <c r="H33" s="50"/>
      <c r="I33" s="50"/>
      <c r="J33" s="50"/>
      <c r="K33" s="50"/>
      <c r="L33" s="51">
        <v>0</v>
      </c>
      <c r="M33" s="50"/>
      <c r="N33" s="50"/>
      <c r="O33" s="50"/>
      <c r="P33" s="50"/>
      <c r="Q33" s="50"/>
      <c r="R33" s="50"/>
      <c r="S33" s="50"/>
      <c r="T33" s="50"/>
      <c r="U33" s="50"/>
      <c r="V33" s="50"/>
      <c r="W33" s="52">
        <f>ROUND(BD54, 2)</f>
        <v>0</v>
      </c>
      <c r="X33" s="50"/>
      <c r="Y33" s="50"/>
      <c r="Z33" s="50"/>
      <c r="AA33" s="50"/>
      <c r="AB33" s="50"/>
      <c r="AC33" s="50"/>
      <c r="AD33" s="50"/>
      <c r="AE33" s="50"/>
      <c r="AF33" s="50"/>
      <c r="AG33" s="50"/>
      <c r="AH33" s="50"/>
      <c r="AI33" s="50"/>
      <c r="AJ33" s="50"/>
      <c r="AK33" s="52">
        <v>0</v>
      </c>
      <c r="AL33" s="50"/>
      <c r="AM33" s="50"/>
      <c r="AN33" s="50"/>
      <c r="AO33" s="50"/>
      <c r="AP33" s="50"/>
      <c r="AQ33" s="50"/>
      <c r="AR33" s="53"/>
      <c r="BE33" s="3"/>
    </row>
    <row r="34" s="2" customFormat="1" ht="6.96" customHeight="1">
      <c r="A34" s="41"/>
      <c r="B34" s="42"/>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c r="AR34" s="47"/>
      <c r="BE34" s="41"/>
    </row>
    <row r="35" s="2" customFormat="1" ht="25.92" customHeight="1">
      <c r="A35" s="41"/>
      <c r="B35" s="42"/>
      <c r="C35" s="55"/>
      <c r="D35" s="56" t="s">
        <v>52</v>
      </c>
      <c r="E35" s="57"/>
      <c r="F35" s="57"/>
      <c r="G35" s="57"/>
      <c r="H35" s="57"/>
      <c r="I35" s="57"/>
      <c r="J35" s="57"/>
      <c r="K35" s="57"/>
      <c r="L35" s="57"/>
      <c r="M35" s="57"/>
      <c r="N35" s="57"/>
      <c r="O35" s="57"/>
      <c r="P35" s="57"/>
      <c r="Q35" s="57"/>
      <c r="R35" s="57"/>
      <c r="S35" s="57"/>
      <c r="T35" s="58" t="s">
        <v>53</v>
      </c>
      <c r="U35" s="57"/>
      <c r="V35" s="57"/>
      <c r="W35" s="57"/>
      <c r="X35" s="59" t="s">
        <v>54</v>
      </c>
      <c r="Y35" s="57"/>
      <c r="Z35" s="57"/>
      <c r="AA35" s="57"/>
      <c r="AB35" s="57"/>
      <c r="AC35" s="57"/>
      <c r="AD35" s="57"/>
      <c r="AE35" s="57"/>
      <c r="AF35" s="57"/>
      <c r="AG35" s="57"/>
      <c r="AH35" s="57"/>
      <c r="AI35" s="57"/>
      <c r="AJ35" s="57"/>
      <c r="AK35" s="60">
        <f>SUM(AK26:AK33)</f>
        <v>0</v>
      </c>
      <c r="AL35" s="57"/>
      <c r="AM35" s="57"/>
      <c r="AN35" s="57"/>
      <c r="AO35" s="61"/>
      <c r="AP35" s="55"/>
      <c r="AQ35" s="55"/>
      <c r="AR35" s="47"/>
      <c r="BE35" s="41"/>
    </row>
    <row r="36" s="2" customFormat="1" ht="6.96" customHeight="1">
      <c r="A36" s="41"/>
      <c r="B36" s="42"/>
      <c r="C36" s="43"/>
      <c r="D36" s="43"/>
      <c r="E36" s="43"/>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43"/>
      <c r="AO36" s="43"/>
      <c r="AP36" s="43"/>
      <c r="AQ36" s="43"/>
      <c r="AR36" s="47"/>
      <c r="BE36" s="41"/>
    </row>
    <row r="37" s="2" customFormat="1" ht="6.96" customHeight="1">
      <c r="A37" s="41"/>
      <c r="B37" s="62"/>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47"/>
      <c r="BE37" s="41"/>
    </row>
    <row r="41" s="2" customFormat="1" ht="6.96" customHeight="1">
      <c r="A41" s="41"/>
      <c r="B41" s="64"/>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47"/>
      <c r="BE41" s="41"/>
    </row>
    <row r="42" s="2" customFormat="1" ht="24.96" customHeight="1">
      <c r="A42" s="41"/>
      <c r="B42" s="42"/>
      <c r="C42" s="26" t="s">
        <v>55</v>
      </c>
      <c r="D42" s="43"/>
      <c r="E42" s="43"/>
      <c r="F42" s="43"/>
      <c r="G42" s="43"/>
      <c r="H42" s="43"/>
      <c r="I42" s="43"/>
      <c r="J42" s="43"/>
      <c r="K42" s="43"/>
      <c r="L42" s="43"/>
      <c r="M42" s="43"/>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7"/>
      <c r="BE42" s="41"/>
    </row>
    <row r="43" s="2" customFormat="1" ht="6.96" customHeight="1">
      <c r="A43" s="41"/>
      <c r="B43" s="42"/>
      <c r="C43" s="43"/>
      <c r="D43" s="43"/>
      <c r="E43" s="43"/>
      <c r="F43" s="43"/>
      <c r="G43" s="43"/>
      <c r="H43" s="43"/>
      <c r="I43" s="43"/>
      <c r="J43" s="43"/>
      <c r="K43" s="43"/>
      <c r="L43" s="43"/>
      <c r="M43" s="43"/>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43"/>
      <c r="AM43" s="43"/>
      <c r="AN43" s="43"/>
      <c r="AO43" s="43"/>
      <c r="AP43" s="43"/>
      <c r="AQ43" s="43"/>
      <c r="AR43" s="47"/>
      <c r="BE43" s="41"/>
    </row>
    <row r="44" s="4" customFormat="1" ht="12" customHeight="1">
      <c r="A44" s="4"/>
      <c r="B44" s="66"/>
      <c r="C44" s="35" t="s">
        <v>13</v>
      </c>
      <c r="D44" s="67"/>
      <c r="E44" s="67"/>
      <c r="F44" s="67"/>
      <c r="G44" s="67"/>
      <c r="H44" s="67"/>
      <c r="I44" s="67"/>
      <c r="J44" s="67"/>
      <c r="K44" s="67"/>
      <c r="L44" s="67" t="str">
        <f>K5</f>
        <v>24085-13XT-DM</v>
      </c>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8"/>
      <c r="BE44" s="4"/>
    </row>
    <row r="45" s="5" customFormat="1" ht="36.96" customHeight="1">
      <c r="A45" s="5"/>
      <c r="B45" s="69"/>
      <c r="C45" s="70" t="s">
        <v>16</v>
      </c>
      <c r="D45" s="71"/>
      <c r="E45" s="71"/>
      <c r="F45" s="71"/>
      <c r="G45" s="71"/>
      <c r="H45" s="71"/>
      <c r="I45" s="71"/>
      <c r="J45" s="71"/>
      <c r="K45" s="71"/>
      <c r="L45" s="72" t="str">
        <f>K6</f>
        <v>Svitava, úprava Letovice, ř. km 60,922 - 62,290, Letovice, oprava hrází, odtěžení sedimentu</v>
      </c>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71"/>
      <c r="AL45" s="71"/>
      <c r="AM45" s="71"/>
      <c r="AN45" s="71"/>
      <c r="AO45" s="71"/>
      <c r="AP45" s="71"/>
      <c r="AQ45" s="71"/>
      <c r="AR45" s="73"/>
      <c r="BE45" s="5"/>
    </row>
    <row r="46" s="2" customFormat="1" ht="6.96" customHeight="1">
      <c r="A46" s="41"/>
      <c r="B46" s="42"/>
      <c r="C46" s="43"/>
      <c r="D46" s="43"/>
      <c r="E46" s="43"/>
      <c r="F46" s="43"/>
      <c r="G46" s="43"/>
      <c r="H46" s="43"/>
      <c r="I46" s="43"/>
      <c r="J46" s="43"/>
      <c r="K46" s="43"/>
      <c r="L46" s="43"/>
      <c r="M46" s="43"/>
      <c r="N46" s="43"/>
      <c r="O46" s="43"/>
      <c r="P46" s="43"/>
      <c r="Q46" s="43"/>
      <c r="R46" s="43"/>
      <c r="S46" s="43"/>
      <c r="T46" s="43"/>
      <c r="U46" s="43"/>
      <c r="V46" s="43"/>
      <c r="W46" s="43"/>
      <c r="X46" s="43"/>
      <c r="Y46" s="43"/>
      <c r="Z46" s="43"/>
      <c r="AA46" s="43"/>
      <c r="AB46" s="43"/>
      <c r="AC46" s="43"/>
      <c r="AD46" s="43"/>
      <c r="AE46" s="43"/>
      <c r="AF46" s="43"/>
      <c r="AG46" s="43"/>
      <c r="AH46" s="43"/>
      <c r="AI46" s="43"/>
      <c r="AJ46" s="43"/>
      <c r="AK46" s="43"/>
      <c r="AL46" s="43"/>
      <c r="AM46" s="43"/>
      <c r="AN46" s="43"/>
      <c r="AO46" s="43"/>
      <c r="AP46" s="43"/>
      <c r="AQ46" s="43"/>
      <c r="AR46" s="47"/>
      <c r="BE46" s="41"/>
    </row>
    <row r="47" s="2" customFormat="1" ht="12" customHeight="1">
      <c r="A47" s="41"/>
      <c r="B47" s="42"/>
      <c r="C47" s="35" t="s">
        <v>21</v>
      </c>
      <c r="D47" s="43"/>
      <c r="E47" s="43"/>
      <c r="F47" s="43"/>
      <c r="G47" s="43"/>
      <c r="H47" s="43"/>
      <c r="I47" s="43"/>
      <c r="J47" s="43"/>
      <c r="K47" s="43"/>
      <c r="L47" s="74" t="str">
        <f>IF(K8="","",K8)</f>
        <v>k.ú. Letovice</v>
      </c>
      <c r="M47" s="43"/>
      <c r="N47" s="43"/>
      <c r="O47" s="43"/>
      <c r="P47" s="43"/>
      <c r="Q47" s="43"/>
      <c r="R47" s="43"/>
      <c r="S47" s="43"/>
      <c r="T47" s="43"/>
      <c r="U47" s="43"/>
      <c r="V47" s="43"/>
      <c r="W47" s="43"/>
      <c r="X47" s="43"/>
      <c r="Y47" s="43"/>
      <c r="Z47" s="43"/>
      <c r="AA47" s="43"/>
      <c r="AB47" s="43"/>
      <c r="AC47" s="43"/>
      <c r="AD47" s="43"/>
      <c r="AE47" s="43"/>
      <c r="AF47" s="43"/>
      <c r="AG47" s="43"/>
      <c r="AH47" s="43"/>
      <c r="AI47" s="35" t="s">
        <v>23</v>
      </c>
      <c r="AJ47" s="43"/>
      <c r="AK47" s="43"/>
      <c r="AL47" s="43"/>
      <c r="AM47" s="75" t="str">
        <f>IF(AN8= "","",AN8)</f>
        <v>4. 4. 2025</v>
      </c>
      <c r="AN47" s="75"/>
      <c r="AO47" s="43"/>
      <c r="AP47" s="43"/>
      <c r="AQ47" s="43"/>
      <c r="AR47" s="47"/>
      <c r="BE47" s="41"/>
    </row>
    <row r="48" s="2" customFormat="1" ht="6.96" customHeight="1">
      <c r="A48" s="41"/>
      <c r="B48" s="42"/>
      <c r="C48" s="43"/>
      <c r="D48" s="43"/>
      <c r="E48" s="43"/>
      <c r="F48" s="43"/>
      <c r="G48" s="43"/>
      <c r="H48" s="43"/>
      <c r="I48" s="43"/>
      <c r="J48" s="43"/>
      <c r="K48" s="43"/>
      <c r="L48" s="43"/>
      <c r="M48" s="43"/>
      <c r="N48" s="43"/>
      <c r="O48" s="43"/>
      <c r="P48" s="43"/>
      <c r="Q48" s="43"/>
      <c r="R48" s="43"/>
      <c r="S48" s="43"/>
      <c r="T48" s="43"/>
      <c r="U48" s="43"/>
      <c r="V48" s="43"/>
      <c r="W48" s="43"/>
      <c r="X48" s="43"/>
      <c r="Y48" s="43"/>
      <c r="Z48" s="43"/>
      <c r="AA48" s="43"/>
      <c r="AB48" s="43"/>
      <c r="AC48" s="43"/>
      <c r="AD48" s="43"/>
      <c r="AE48" s="43"/>
      <c r="AF48" s="43"/>
      <c r="AG48" s="43"/>
      <c r="AH48" s="43"/>
      <c r="AI48" s="43"/>
      <c r="AJ48" s="43"/>
      <c r="AK48" s="43"/>
      <c r="AL48" s="43"/>
      <c r="AM48" s="43"/>
      <c r="AN48" s="43"/>
      <c r="AO48" s="43"/>
      <c r="AP48" s="43"/>
      <c r="AQ48" s="43"/>
      <c r="AR48" s="47"/>
      <c r="BE48" s="41"/>
    </row>
    <row r="49" s="2" customFormat="1" ht="15.15" customHeight="1">
      <c r="A49" s="41"/>
      <c r="B49" s="42"/>
      <c r="C49" s="35" t="s">
        <v>25</v>
      </c>
      <c r="D49" s="43"/>
      <c r="E49" s="43"/>
      <c r="F49" s="43"/>
      <c r="G49" s="43"/>
      <c r="H49" s="43"/>
      <c r="I49" s="43"/>
      <c r="J49" s="43"/>
      <c r="K49" s="43"/>
      <c r="L49" s="67" t="str">
        <f>IF(E11= "","",E11)</f>
        <v>Povodí Moravy, s.p.</v>
      </c>
      <c r="M49" s="43"/>
      <c r="N49" s="43"/>
      <c r="O49" s="43"/>
      <c r="P49" s="43"/>
      <c r="Q49" s="43"/>
      <c r="R49" s="43"/>
      <c r="S49" s="43"/>
      <c r="T49" s="43"/>
      <c r="U49" s="43"/>
      <c r="V49" s="43"/>
      <c r="W49" s="43"/>
      <c r="X49" s="43"/>
      <c r="Y49" s="43"/>
      <c r="Z49" s="43"/>
      <c r="AA49" s="43"/>
      <c r="AB49" s="43"/>
      <c r="AC49" s="43"/>
      <c r="AD49" s="43"/>
      <c r="AE49" s="43"/>
      <c r="AF49" s="43"/>
      <c r="AG49" s="43"/>
      <c r="AH49" s="43"/>
      <c r="AI49" s="35" t="s">
        <v>33</v>
      </c>
      <c r="AJ49" s="43"/>
      <c r="AK49" s="43"/>
      <c r="AL49" s="43"/>
      <c r="AM49" s="76" t="str">
        <f>IF(E17="","",E17)</f>
        <v>Regioprojekt Brno, s.r.o</v>
      </c>
      <c r="AN49" s="67"/>
      <c r="AO49" s="67"/>
      <c r="AP49" s="67"/>
      <c r="AQ49" s="43"/>
      <c r="AR49" s="47"/>
      <c r="AS49" s="77" t="s">
        <v>56</v>
      </c>
      <c r="AT49" s="78"/>
      <c r="AU49" s="79"/>
      <c r="AV49" s="79"/>
      <c r="AW49" s="79"/>
      <c r="AX49" s="79"/>
      <c r="AY49" s="79"/>
      <c r="AZ49" s="79"/>
      <c r="BA49" s="79"/>
      <c r="BB49" s="79"/>
      <c r="BC49" s="79"/>
      <c r="BD49" s="80"/>
      <c r="BE49" s="41"/>
    </row>
    <row r="50" s="2" customFormat="1" ht="15.15" customHeight="1">
      <c r="A50" s="41"/>
      <c r="B50" s="42"/>
      <c r="C50" s="35" t="s">
        <v>31</v>
      </c>
      <c r="D50" s="43"/>
      <c r="E50" s="43"/>
      <c r="F50" s="43"/>
      <c r="G50" s="43"/>
      <c r="H50" s="43"/>
      <c r="I50" s="43"/>
      <c r="J50" s="43"/>
      <c r="K50" s="43"/>
      <c r="L50" s="67" t="str">
        <f>IF(E14= "Vyplň údaj","",E14)</f>
        <v/>
      </c>
      <c r="M50" s="43"/>
      <c r="N50" s="43"/>
      <c r="O50" s="43"/>
      <c r="P50" s="43"/>
      <c r="Q50" s="43"/>
      <c r="R50" s="43"/>
      <c r="S50" s="43"/>
      <c r="T50" s="43"/>
      <c r="U50" s="43"/>
      <c r="V50" s="43"/>
      <c r="W50" s="43"/>
      <c r="X50" s="43"/>
      <c r="Y50" s="43"/>
      <c r="Z50" s="43"/>
      <c r="AA50" s="43"/>
      <c r="AB50" s="43"/>
      <c r="AC50" s="43"/>
      <c r="AD50" s="43"/>
      <c r="AE50" s="43"/>
      <c r="AF50" s="43"/>
      <c r="AG50" s="43"/>
      <c r="AH50" s="43"/>
      <c r="AI50" s="35" t="s">
        <v>38</v>
      </c>
      <c r="AJ50" s="43"/>
      <c r="AK50" s="43"/>
      <c r="AL50" s="43"/>
      <c r="AM50" s="76" t="str">
        <f>IF(E20="","",E20)</f>
        <v>Ing. Michal Doubek</v>
      </c>
      <c r="AN50" s="67"/>
      <c r="AO50" s="67"/>
      <c r="AP50" s="67"/>
      <c r="AQ50" s="43"/>
      <c r="AR50" s="47"/>
      <c r="AS50" s="81"/>
      <c r="AT50" s="82"/>
      <c r="AU50" s="83"/>
      <c r="AV50" s="83"/>
      <c r="AW50" s="83"/>
      <c r="AX50" s="83"/>
      <c r="AY50" s="83"/>
      <c r="AZ50" s="83"/>
      <c r="BA50" s="83"/>
      <c r="BB50" s="83"/>
      <c r="BC50" s="83"/>
      <c r="BD50" s="84"/>
      <c r="BE50" s="41"/>
    </row>
    <row r="51" s="2" customFormat="1" ht="10.8" customHeight="1">
      <c r="A51" s="41"/>
      <c r="B51" s="42"/>
      <c r="C51" s="43"/>
      <c r="D51" s="43"/>
      <c r="E51" s="43"/>
      <c r="F51" s="43"/>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c r="AF51" s="43"/>
      <c r="AG51" s="43"/>
      <c r="AH51" s="43"/>
      <c r="AI51" s="43"/>
      <c r="AJ51" s="43"/>
      <c r="AK51" s="43"/>
      <c r="AL51" s="43"/>
      <c r="AM51" s="43"/>
      <c r="AN51" s="43"/>
      <c r="AO51" s="43"/>
      <c r="AP51" s="43"/>
      <c r="AQ51" s="43"/>
      <c r="AR51" s="47"/>
      <c r="AS51" s="85"/>
      <c r="AT51" s="86"/>
      <c r="AU51" s="87"/>
      <c r="AV51" s="87"/>
      <c r="AW51" s="87"/>
      <c r="AX51" s="87"/>
      <c r="AY51" s="87"/>
      <c r="AZ51" s="87"/>
      <c r="BA51" s="87"/>
      <c r="BB51" s="87"/>
      <c r="BC51" s="87"/>
      <c r="BD51" s="88"/>
      <c r="BE51" s="41"/>
    </row>
    <row r="52" s="2" customFormat="1" ht="29.28" customHeight="1">
      <c r="A52" s="41"/>
      <c r="B52" s="42"/>
      <c r="C52" s="89" t="s">
        <v>57</v>
      </c>
      <c r="D52" s="90"/>
      <c r="E52" s="90"/>
      <c r="F52" s="90"/>
      <c r="G52" s="90"/>
      <c r="H52" s="91"/>
      <c r="I52" s="92" t="s">
        <v>58</v>
      </c>
      <c r="J52" s="90"/>
      <c r="K52" s="90"/>
      <c r="L52" s="90"/>
      <c r="M52" s="90"/>
      <c r="N52" s="90"/>
      <c r="O52" s="90"/>
      <c r="P52" s="90"/>
      <c r="Q52" s="90"/>
      <c r="R52" s="90"/>
      <c r="S52" s="90"/>
      <c r="T52" s="90"/>
      <c r="U52" s="90"/>
      <c r="V52" s="90"/>
      <c r="W52" s="90"/>
      <c r="X52" s="90"/>
      <c r="Y52" s="90"/>
      <c r="Z52" s="90"/>
      <c r="AA52" s="90"/>
      <c r="AB52" s="90"/>
      <c r="AC52" s="90"/>
      <c r="AD52" s="90"/>
      <c r="AE52" s="90"/>
      <c r="AF52" s="90"/>
      <c r="AG52" s="93" t="s">
        <v>59</v>
      </c>
      <c r="AH52" s="90"/>
      <c r="AI52" s="90"/>
      <c r="AJ52" s="90"/>
      <c r="AK52" s="90"/>
      <c r="AL52" s="90"/>
      <c r="AM52" s="90"/>
      <c r="AN52" s="92" t="s">
        <v>60</v>
      </c>
      <c r="AO52" s="90"/>
      <c r="AP52" s="90"/>
      <c r="AQ52" s="94" t="s">
        <v>61</v>
      </c>
      <c r="AR52" s="47"/>
      <c r="AS52" s="95" t="s">
        <v>62</v>
      </c>
      <c r="AT52" s="96" t="s">
        <v>63</v>
      </c>
      <c r="AU52" s="96" t="s">
        <v>64</v>
      </c>
      <c r="AV52" s="96" t="s">
        <v>65</v>
      </c>
      <c r="AW52" s="96" t="s">
        <v>66</v>
      </c>
      <c r="AX52" s="96" t="s">
        <v>67</v>
      </c>
      <c r="AY52" s="96" t="s">
        <v>68</v>
      </c>
      <c r="AZ52" s="96" t="s">
        <v>69</v>
      </c>
      <c r="BA52" s="96" t="s">
        <v>70</v>
      </c>
      <c r="BB52" s="96" t="s">
        <v>71</v>
      </c>
      <c r="BC52" s="96" t="s">
        <v>72</v>
      </c>
      <c r="BD52" s="97" t="s">
        <v>73</v>
      </c>
      <c r="BE52" s="41"/>
    </row>
    <row r="53" s="2" customFormat="1" ht="10.8" customHeight="1">
      <c r="A53" s="41"/>
      <c r="B53" s="42"/>
      <c r="C53" s="43"/>
      <c r="D53" s="43"/>
      <c r="E53" s="43"/>
      <c r="F53" s="43"/>
      <c r="G53" s="43"/>
      <c r="H53" s="43"/>
      <c r="I53" s="43"/>
      <c r="J53" s="43"/>
      <c r="K53" s="43"/>
      <c r="L53" s="43"/>
      <c r="M53" s="43"/>
      <c r="N53" s="43"/>
      <c r="O53" s="43"/>
      <c r="P53" s="43"/>
      <c r="Q53" s="43"/>
      <c r="R53" s="43"/>
      <c r="S53" s="43"/>
      <c r="T53" s="43"/>
      <c r="U53" s="43"/>
      <c r="V53" s="43"/>
      <c r="W53" s="43"/>
      <c r="X53" s="43"/>
      <c r="Y53" s="43"/>
      <c r="Z53" s="43"/>
      <c r="AA53" s="43"/>
      <c r="AB53" s="43"/>
      <c r="AC53" s="43"/>
      <c r="AD53" s="43"/>
      <c r="AE53" s="43"/>
      <c r="AF53" s="43"/>
      <c r="AG53" s="43"/>
      <c r="AH53" s="43"/>
      <c r="AI53" s="43"/>
      <c r="AJ53" s="43"/>
      <c r="AK53" s="43"/>
      <c r="AL53" s="43"/>
      <c r="AM53" s="43"/>
      <c r="AN53" s="43"/>
      <c r="AO53" s="43"/>
      <c r="AP53" s="43"/>
      <c r="AQ53" s="43"/>
      <c r="AR53" s="47"/>
      <c r="AS53" s="98"/>
      <c r="AT53" s="99"/>
      <c r="AU53" s="99"/>
      <c r="AV53" s="99"/>
      <c r="AW53" s="99"/>
      <c r="AX53" s="99"/>
      <c r="AY53" s="99"/>
      <c r="AZ53" s="99"/>
      <c r="BA53" s="99"/>
      <c r="BB53" s="99"/>
      <c r="BC53" s="99"/>
      <c r="BD53" s="100"/>
      <c r="BE53" s="41"/>
    </row>
    <row r="54" s="6" customFormat="1" ht="32.4" customHeight="1">
      <c r="A54" s="6"/>
      <c r="B54" s="101"/>
      <c r="C54" s="102" t="s">
        <v>74</v>
      </c>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4">
        <f>ROUND(SUM(AG55:AG57),2)</f>
        <v>0</v>
      </c>
      <c r="AH54" s="104"/>
      <c r="AI54" s="104"/>
      <c r="AJ54" s="104"/>
      <c r="AK54" s="104"/>
      <c r="AL54" s="104"/>
      <c r="AM54" s="104"/>
      <c r="AN54" s="105">
        <f>SUM(AG54,AT54)</f>
        <v>0</v>
      </c>
      <c r="AO54" s="105"/>
      <c r="AP54" s="105"/>
      <c r="AQ54" s="106" t="s">
        <v>19</v>
      </c>
      <c r="AR54" s="107"/>
      <c r="AS54" s="108">
        <f>ROUND(SUM(AS55:AS57),2)</f>
        <v>0</v>
      </c>
      <c r="AT54" s="109">
        <f>ROUND(SUM(AV54:AW54),2)</f>
        <v>0</v>
      </c>
      <c r="AU54" s="110">
        <f>ROUND(SUM(AU55:AU57),5)</f>
        <v>0</v>
      </c>
      <c r="AV54" s="109">
        <f>ROUND(AZ54*L29,2)</f>
        <v>0</v>
      </c>
      <c r="AW54" s="109">
        <f>ROUND(BA54*L30,2)</f>
        <v>0</v>
      </c>
      <c r="AX54" s="109">
        <f>ROUND(BB54*L29,2)</f>
        <v>0</v>
      </c>
      <c r="AY54" s="109">
        <f>ROUND(BC54*L30,2)</f>
        <v>0</v>
      </c>
      <c r="AZ54" s="109">
        <f>ROUND(SUM(AZ55:AZ57),2)</f>
        <v>0</v>
      </c>
      <c r="BA54" s="109">
        <f>ROUND(SUM(BA55:BA57),2)</f>
        <v>0</v>
      </c>
      <c r="BB54" s="109">
        <f>ROUND(SUM(BB55:BB57),2)</f>
        <v>0</v>
      </c>
      <c r="BC54" s="109">
        <f>ROUND(SUM(BC55:BC57),2)</f>
        <v>0</v>
      </c>
      <c r="BD54" s="111">
        <f>ROUND(SUM(BD55:BD57),2)</f>
        <v>0</v>
      </c>
      <c r="BE54" s="6"/>
      <c r="BS54" s="112" t="s">
        <v>75</v>
      </c>
      <c r="BT54" s="112" t="s">
        <v>76</v>
      </c>
      <c r="BU54" s="113" t="s">
        <v>77</v>
      </c>
      <c r="BV54" s="112" t="s">
        <v>78</v>
      </c>
      <c r="BW54" s="112" t="s">
        <v>5</v>
      </c>
      <c r="BX54" s="112" t="s">
        <v>79</v>
      </c>
      <c r="CL54" s="112" t="s">
        <v>19</v>
      </c>
    </row>
    <row r="55" s="7" customFormat="1" ht="16.5" customHeight="1">
      <c r="A55" s="114" t="s">
        <v>80</v>
      </c>
      <c r="B55" s="115"/>
      <c r="C55" s="116"/>
      <c r="D55" s="117" t="s">
        <v>81</v>
      </c>
      <c r="E55" s="117"/>
      <c r="F55" s="117"/>
      <c r="G55" s="117"/>
      <c r="H55" s="117"/>
      <c r="I55" s="118"/>
      <c r="J55" s="117" t="s">
        <v>82</v>
      </c>
      <c r="K55" s="117"/>
      <c r="L55" s="117"/>
      <c r="M55" s="117"/>
      <c r="N55" s="117"/>
      <c r="O55" s="117"/>
      <c r="P55" s="117"/>
      <c r="Q55" s="117"/>
      <c r="R55" s="117"/>
      <c r="S55" s="117"/>
      <c r="T55" s="117"/>
      <c r="U55" s="117"/>
      <c r="V55" s="117"/>
      <c r="W55" s="117"/>
      <c r="X55" s="117"/>
      <c r="Y55" s="117"/>
      <c r="Z55" s="117"/>
      <c r="AA55" s="117"/>
      <c r="AB55" s="117"/>
      <c r="AC55" s="117"/>
      <c r="AD55" s="117"/>
      <c r="AE55" s="117"/>
      <c r="AF55" s="117"/>
      <c r="AG55" s="119">
        <f>'SO01 - SO 01 - Oprava hráze'!J30</f>
        <v>0</v>
      </c>
      <c r="AH55" s="118"/>
      <c r="AI55" s="118"/>
      <c r="AJ55" s="118"/>
      <c r="AK55" s="118"/>
      <c r="AL55" s="118"/>
      <c r="AM55" s="118"/>
      <c r="AN55" s="119">
        <f>SUM(AG55,AT55)</f>
        <v>0</v>
      </c>
      <c r="AO55" s="118"/>
      <c r="AP55" s="118"/>
      <c r="AQ55" s="120" t="s">
        <v>83</v>
      </c>
      <c r="AR55" s="121"/>
      <c r="AS55" s="122">
        <v>0</v>
      </c>
      <c r="AT55" s="123">
        <f>ROUND(SUM(AV55:AW55),2)</f>
        <v>0</v>
      </c>
      <c r="AU55" s="124">
        <f>'SO01 - SO 01 - Oprava hráze'!P85</f>
        <v>0</v>
      </c>
      <c r="AV55" s="123">
        <f>'SO01 - SO 01 - Oprava hráze'!J33</f>
        <v>0</v>
      </c>
      <c r="AW55" s="123">
        <f>'SO01 - SO 01 - Oprava hráze'!J34</f>
        <v>0</v>
      </c>
      <c r="AX55" s="123">
        <f>'SO01 - SO 01 - Oprava hráze'!J35</f>
        <v>0</v>
      </c>
      <c r="AY55" s="123">
        <f>'SO01 - SO 01 - Oprava hráze'!J36</f>
        <v>0</v>
      </c>
      <c r="AZ55" s="123">
        <f>'SO01 - SO 01 - Oprava hráze'!F33</f>
        <v>0</v>
      </c>
      <c r="BA55" s="123">
        <f>'SO01 - SO 01 - Oprava hráze'!F34</f>
        <v>0</v>
      </c>
      <c r="BB55" s="123">
        <f>'SO01 - SO 01 - Oprava hráze'!F35</f>
        <v>0</v>
      </c>
      <c r="BC55" s="123">
        <f>'SO01 - SO 01 - Oprava hráze'!F36</f>
        <v>0</v>
      </c>
      <c r="BD55" s="125">
        <f>'SO01 - SO 01 - Oprava hráze'!F37</f>
        <v>0</v>
      </c>
      <c r="BE55" s="7"/>
      <c r="BT55" s="126" t="s">
        <v>84</v>
      </c>
      <c r="BV55" s="126" t="s">
        <v>78</v>
      </c>
      <c r="BW55" s="126" t="s">
        <v>85</v>
      </c>
      <c r="BX55" s="126" t="s">
        <v>5</v>
      </c>
      <c r="CL55" s="126" t="s">
        <v>19</v>
      </c>
      <c r="CM55" s="126" t="s">
        <v>86</v>
      </c>
    </row>
    <row r="56" s="7" customFormat="1" ht="16.5" customHeight="1">
      <c r="A56" s="114" t="s">
        <v>80</v>
      </c>
      <c r="B56" s="115"/>
      <c r="C56" s="116"/>
      <c r="D56" s="117" t="s">
        <v>87</v>
      </c>
      <c r="E56" s="117"/>
      <c r="F56" s="117"/>
      <c r="G56" s="117"/>
      <c r="H56" s="117"/>
      <c r="I56" s="118"/>
      <c r="J56" s="117" t="s">
        <v>88</v>
      </c>
      <c r="K56" s="117"/>
      <c r="L56" s="117"/>
      <c r="M56" s="117"/>
      <c r="N56" s="117"/>
      <c r="O56" s="117"/>
      <c r="P56" s="117"/>
      <c r="Q56" s="117"/>
      <c r="R56" s="117"/>
      <c r="S56" s="117"/>
      <c r="T56" s="117"/>
      <c r="U56" s="117"/>
      <c r="V56" s="117"/>
      <c r="W56" s="117"/>
      <c r="X56" s="117"/>
      <c r="Y56" s="117"/>
      <c r="Z56" s="117"/>
      <c r="AA56" s="117"/>
      <c r="AB56" s="117"/>
      <c r="AC56" s="117"/>
      <c r="AD56" s="117"/>
      <c r="AE56" s="117"/>
      <c r="AF56" s="117"/>
      <c r="AG56" s="119">
        <f>'SO02 - SO 02 - Těžení sed...'!J30</f>
        <v>0</v>
      </c>
      <c r="AH56" s="118"/>
      <c r="AI56" s="118"/>
      <c r="AJ56" s="118"/>
      <c r="AK56" s="118"/>
      <c r="AL56" s="118"/>
      <c r="AM56" s="118"/>
      <c r="AN56" s="119">
        <f>SUM(AG56,AT56)</f>
        <v>0</v>
      </c>
      <c r="AO56" s="118"/>
      <c r="AP56" s="118"/>
      <c r="AQ56" s="120" t="s">
        <v>83</v>
      </c>
      <c r="AR56" s="121"/>
      <c r="AS56" s="122">
        <v>0</v>
      </c>
      <c r="AT56" s="123">
        <f>ROUND(SUM(AV56:AW56),2)</f>
        <v>0</v>
      </c>
      <c r="AU56" s="124">
        <f>'SO02 - SO 02 - Těžení sed...'!P82</f>
        <v>0</v>
      </c>
      <c r="AV56" s="123">
        <f>'SO02 - SO 02 - Těžení sed...'!J33</f>
        <v>0</v>
      </c>
      <c r="AW56" s="123">
        <f>'SO02 - SO 02 - Těžení sed...'!J34</f>
        <v>0</v>
      </c>
      <c r="AX56" s="123">
        <f>'SO02 - SO 02 - Těžení sed...'!J35</f>
        <v>0</v>
      </c>
      <c r="AY56" s="123">
        <f>'SO02 - SO 02 - Těžení sed...'!J36</f>
        <v>0</v>
      </c>
      <c r="AZ56" s="123">
        <f>'SO02 - SO 02 - Těžení sed...'!F33</f>
        <v>0</v>
      </c>
      <c r="BA56" s="123">
        <f>'SO02 - SO 02 - Těžení sed...'!F34</f>
        <v>0</v>
      </c>
      <c r="BB56" s="123">
        <f>'SO02 - SO 02 - Těžení sed...'!F35</f>
        <v>0</v>
      </c>
      <c r="BC56" s="123">
        <f>'SO02 - SO 02 - Těžení sed...'!F36</f>
        <v>0</v>
      </c>
      <c r="BD56" s="125">
        <f>'SO02 - SO 02 - Těžení sed...'!F37</f>
        <v>0</v>
      </c>
      <c r="BE56" s="7"/>
      <c r="BT56" s="126" t="s">
        <v>84</v>
      </c>
      <c r="BV56" s="126" t="s">
        <v>78</v>
      </c>
      <c r="BW56" s="126" t="s">
        <v>89</v>
      </c>
      <c r="BX56" s="126" t="s">
        <v>5</v>
      </c>
      <c r="CL56" s="126" t="s">
        <v>19</v>
      </c>
      <c r="CM56" s="126" t="s">
        <v>86</v>
      </c>
    </row>
    <row r="57" s="7" customFormat="1" ht="16.5" customHeight="1">
      <c r="A57" s="114" t="s">
        <v>80</v>
      </c>
      <c r="B57" s="115"/>
      <c r="C57" s="116"/>
      <c r="D57" s="117" t="s">
        <v>90</v>
      </c>
      <c r="E57" s="117"/>
      <c r="F57" s="117"/>
      <c r="G57" s="117"/>
      <c r="H57" s="117"/>
      <c r="I57" s="118"/>
      <c r="J57" s="117" t="s">
        <v>91</v>
      </c>
      <c r="K57" s="117"/>
      <c r="L57" s="117"/>
      <c r="M57" s="117"/>
      <c r="N57" s="117"/>
      <c r="O57" s="117"/>
      <c r="P57" s="117"/>
      <c r="Q57" s="117"/>
      <c r="R57" s="117"/>
      <c r="S57" s="117"/>
      <c r="T57" s="117"/>
      <c r="U57" s="117"/>
      <c r="V57" s="117"/>
      <c r="W57" s="117"/>
      <c r="X57" s="117"/>
      <c r="Y57" s="117"/>
      <c r="Z57" s="117"/>
      <c r="AA57" s="117"/>
      <c r="AB57" s="117"/>
      <c r="AC57" s="117"/>
      <c r="AD57" s="117"/>
      <c r="AE57" s="117"/>
      <c r="AF57" s="117"/>
      <c r="AG57" s="119">
        <f>'VRN - Vedlejší rozpočtové...'!J30</f>
        <v>0</v>
      </c>
      <c r="AH57" s="118"/>
      <c r="AI57" s="118"/>
      <c r="AJ57" s="118"/>
      <c r="AK57" s="118"/>
      <c r="AL57" s="118"/>
      <c r="AM57" s="118"/>
      <c r="AN57" s="119">
        <f>SUM(AG57,AT57)</f>
        <v>0</v>
      </c>
      <c r="AO57" s="118"/>
      <c r="AP57" s="118"/>
      <c r="AQ57" s="120" t="s">
        <v>83</v>
      </c>
      <c r="AR57" s="121"/>
      <c r="AS57" s="127">
        <v>0</v>
      </c>
      <c r="AT57" s="128">
        <f>ROUND(SUM(AV57:AW57),2)</f>
        <v>0</v>
      </c>
      <c r="AU57" s="129">
        <f>'VRN - Vedlejší rozpočtové...'!P80</f>
        <v>0</v>
      </c>
      <c r="AV57" s="128">
        <f>'VRN - Vedlejší rozpočtové...'!J33</f>
        <v>0</v>
      </c>
      <c r="AW57" s="128">
        <f>'VRN - Vedlejší rozpočtové...'!J34</f>
        <v>0</v>
      </c>
      <c r="AX57" s="128">
        <f>'VRN - Vedlejší rozpočtové...'!J35</f>
        <v>0</v>
      </c>
      <c r="AY57" s="128">
        <f>'VRN - Vedlejší rozpočtové...'!J36</f>
        <v>0</v>
      </c>
      <c r="AZ57" s="128">
        <f>'VRN - Vedlejší rozpočtové...'!F33</f>
        <v>0</v>
      </c>
      <c r="BA57" s="128">
        <f>'VRN - Vedlejší rozpočtové...'!F34</f>
        <v>0</v>
      </c>
      <c r="BB57" s="128">
        <f>'VRN - Vedlejší rozpočtové...'!F35</f>
        <v>0</v>
      </c>
      <c r="BC57" s="128">
        <f>'VRN - Vedlejší rozpočtové...'!F36</f>
        <v>0</v>
      </c>
      <c r="BD57" s="130">
        <f>'VRN - Vedlejší rozpočtové...'!F37</f>
        <v>0</v>
      </c>
      <c r="BE57" s="7"/>
      <c r="BT57" s="126" t="s">
        <v>84</v>
      </c>
      <c r="BV57" s="126" t="s">
        <v>78</v>
      </c>
      <c r="BW57" s="126" t="s">
        <v>92</v>
      </c>
      <c r="BX57" s="126" t="s">
        <v>5</v>
      </c>
      <c r="CL57" s="126" t="s">
        <v>19</v>
      </c>
      <c r="CM57" s="126" t="s">
        <v>86</v>
      </c>
    </row>
    <row r="58" s="2" customFormat="1" ht="30" customHeight="1">
      <c r="A58" s="41"/>
      <c r="B58" s="42"/>
      <c r="C58" s="43"/>
      <c r="D58" s="43"/>
      <c r="E58" s="43"/>
      <c r="F58" s="43"/>
      <c r="G58" s="43"/>
      <c r="H58" s="43"/>
      <c r="I58" s="43"/>
      <c r="J58" s="43"/>
      <c r="K58" s="43"/>
      <c r="L58" s="43"/>
      <c r="M58" s="43"/>
      <c r="N58" s="43"/>
      <c r="O58" s="43"/>
      <c r="P58" s="43"/>
      <c r="Q58" s="43"/>
      <c r="R58" s="43"/>
      <c r="S58" s="43"/>
      <c r="T58" s="43"/>
      <c r="U58" s="43"/>
      <c r="V58" s="43"/>
      <c r="W58" s="43"/>
      <c r="X58" s="43"/>
      <c r="Y58" s="43"/>
      <c r="Z58" s="43"/>
      <c r="AA58" s="43"/>
      <c r="AB58" s="43"/>
      <c r="AC58" s="43"/>
      <c r="AD58" s="43"/>
      <c r="AE58" s="43"/>
      <c r="AF58" s="43"/>
      <c r="AG58" s="43"/>
      <c r="AH58" s="43"/>
      <c r="AI58" s="43"/>
      <c r="AJ58" s="43"/>
      <c r="AK58" s="43"/>
      <c r="AL58" s="43"/>
      <c r="AM58" s="43"/>
      <c r="AN58" s="43"/>
      <c r="AO58" s="43"/>
      <c r="AP58" s="43"/>
      <c r="AQ58" s="43"/>
      <c r="AR58" s="47"/>
      <c r="AS58" s="41"/>
      <c r="AT58" s="41"/>
      <c r="AU58" s="41"/>
      <c r="AV58" s="41"/>
      <c r="AW58" s="41"/>
      <c r="AX58" s="41"/>
      <c r="AY58" s="41"/>
      <c r="AZ58" s="41"/>
      <c r="BA58" s="41"/>
      <c r="BB58" s="41"/>
      <c r="BC58" s="41"/>
      <c r="BD58" s="41"/>
      <c r="BE58" s="41"/>
    </row>
    <row r="59" s="2" customFormat="1" ht="6.96" customHeight="1">
      <c r="A59" s="41"/>
      <c r="B59" s="62"/>
      <c r="C59" s="63"/>
      <c r="D59" s="63"/>
      <c r="E59" s="63"/>
      <c r="F59" s="63"/>
      <c r="G59" s="63"/>
      <c r="H59" s="63"/>
      <c r="I59" s="63"/>
      <c r="J59" s="63"/>
      <c r="K59" s="63"/>
      <c r="L59" s="63"/>
      <c r="M59" s="63"/>
      <c r="N59" s="63"/>
      <c r="O59" s="63"/>
      <c r="P59" s="63"/>
      <c r="Q59" s="63"/>
      <c r="R59" s="63"/>
      <c r="S59" s="63"/>
      <c r="T59" s="63"/>
      <c r="U59" s="63"/>
      <c r="V59" s="63"/>
      <c r="W59" s="63"/>
      <c r="X59" s="63"/>
      <c r="Y59" s="63"/>
      <c r="Z59" s="63"/>
      <c r="AA59" s="63"/>
      <c r="AB59" s="63"/>
      <c r="AC59" s="63"/>
      <c r="AD59" s="63"/>
      <c r="AE59" s="63"/>
      <c r="AF59" s="63"/>
      <c r="AG59" s="63"/>
      <c r="AH59" s="63"/>
      <c r="AI59" s="63"/>
      <c r="AJ59" s="63"/>
      <c r="AK59" s="63"/>
      <c r="AL59" s="63"/>
      <c r="AM59" s="63"/>
      <c r="AN59" s="63"/>
      <c r="AO59" s="63"/>
      <c r="AP59" s="63"/>
      <c r="AQ59" s="63"/>
      <c r="AR59" s="47"/>
      <c r="AS59" s="41"/>
      <c r="AT59" s="41"/>
      <c r="AU59" s="41"/>
      <c r="AV59" s="41"/>
      <c r="AW59" s="41"/>
      <c r="AX59" s="41"/>
      <c r="AY59" s="41"/>
      <c r="AZ59" s="41"/>
      <c r="BA59" s="41"/>
      <c r="BB59" s="41"/>
      <c r="BC59" s="41"/>
      <c r="BD59" s="41"/>
      <c r="BE59" s="41"/>
    </row>
  </sheetData>
  <sheetProtection sheet="1" formatColumns="0" formatRows="0" objects="1" scenarios="1" spinCount="100000" saltValue="GhtDMP3cVqJc668cKL4S66ItqozjlMVNXZDKxMZZUg7WN3vqp/xaLpigm6gae87BRYTI5oJrHNWUOlpmTHcwxg==" hashValue="e3+9aoHFZNiIof6KXbGT9RgzkZDf45kMNbFlLh3Bo6Fh7GrwhXPfjX368V9MTCwaLe27HZfD6I+cjY00gN4EzQ==" algorithmName="SHA-512" password="CC35"/>
  <mergeCells count="50">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N56:AP56"/>
    <mergeCell ref="AG56:AM56"/>
    <mergeCell ref="D56:H56"/>
    <mergeCell ref="J56:AF56"/>
    <mergeCell ref="AN57:AP57"/>
    <mergeCell ref="AG57:AM57"/>
    <mergeCell ref="D57:H57"/>
    <mergeCell ref="J57:AF57"/>
    <mergeCell ref="AG54:AM54"/>
    <mergeCell ref="AN54:AP54"/>
    <mergeCell ref="AR2:BE2"/>
  </mergeCells>
  <hyperlinks>
    <hyperlink ref="A55" location="'SO01 - SO 01 - Oprava hráze'!C2" display="/"/>
    <hyperlink ref="A56" location="'SO02 - SO 02 - Těžení sed...'!C2" display="/"/>
    <hyperlink ref="A57" location="'VRN - Vedlejší rozpočtové...'!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85</v>
      </c>
      <c r="AZ2" s="131" t="s">
        <v>93</v>
      </c>
      <c r="BA2" s="131" t="s">
        <v>19</v>
      </c>
      <c r="BB2" s="131" t="s">
        <v>19</v>
      </c>
      <c r="BC2" s="131" t="s">
        <v>94</v>
      </c>
      <c r="BD2" s="131" t="s">
        <v>86</v>
      </c>
    </row>
    <row r="3" s="1" customFormat="1" ht="6.96" customHeight="1">
      <c r="B3" s="132"/>
      <c r="C3" s="133"/>
      <c r="D3" s="133"/>
      <c r="E3" s="133"/>
      <c r="F3" s="133"/>
      <c r="G3" s="133"/>
      <c r="H3" s="133"/>
      <c r="I3" s="133"/>
      <c r="J3" s="133"/>
      <c r="K3" s="133"/>
      <c r="L3" s="23"/>
      <c r="AT3" s="20" t="s">
        <v>86</v>
      </c>
      <c r="AZ3" s="131" t="s">
        <v>95</v>
      </c>
      <c r="BA3" s="131" t="s">
        <v>19</v>
      </c>
      <c r="BB3" s="131" t="s">
        <v>19</v>
      </c>
      <c r="BC3" s="131" t="s">
        <v>96</v>
      </c>
      <c r="BD3" s="131" t="s">
        <v>86</v>
      </c>
    </row>
    <row r="4" s="1" customFormat="1" ht="24.96" customHeight="1">
      <c r="B4" s="23"/>
      <c r="D4" s="134" t="s">
        <v>97</v>
      </c>
      <c r="L4" s="23"/>
      <c r="M4" s="135" t="s">
        <v>10</v>
      </c>
      <c r="AT4" s="20" t="s">
        <v>4</v>
      </c>
      <c r="AZ4" s="131" t="s">
        <v>98</v>
      </c>
      <c r="BA4" s="131" t="s">
        <v>19</v>
      </c>
      <c r="BB4" s="131" t="s">
        <v>19</v>
      </c>
      <c r="BC4" s="131" t="s">
        <v>99</v>
      </c>
      <c r="BD4" s="131" t="s">
        <v>86</v>
      </c>
    </row>
    <row r="5" s="1" customFormat="1" ht="6.96" customHeight="1">
      <c r="B5" s="23"/>
      <c r="L5" s="23"/>
      <c r="AZ5" s="131" t="s">
        <v>100</v>
      </c>
      <c r="BA5" s="131" t="s">
        <v>19</v>
      </c>
      <c r="BB5" s="131" t="s">
        <v>19</v>
      </c>
      <c r="BC5" s="131" t="s">
        <v>101</v>
      </c>
      <c r="BD5" s="131" t="s">
        <v>86</v>
      </c>
    </row>
    <row r="6" s="1" customFormat="1" ht="12" customHeight="1">
      <c r="B6" s="23"/>
      <c r="D6" s="136" t="s">
        <v>16</v>
      </c>
      <c r="L6" s="23"/>
      <c r="AZ6" s="131" t="s">
        <v>102</v>
      </c>
      <c r="BA6" s="131" t="s">
        <v>19</v>
      </c>
      <c r="BB6" s="131" t="s">
        <v>19</v>
      </c>
      <c r="BC6" s="131" t="s">
        <v>103</v>
      </c>
      <c r="BD6" s="131" t="s">
        <v>86</v>
      </c>
    </row>
    <row r="7" s="1" customFormat="1" ht="26.25" customHeight="1">
      <c r="B7" s="23"/>
      <c r="E7" s="137" t="str">
        <f>'Rekapitulace stavby'!K6</f>
        <v>Svitava, úprava Letovice, ř. km 60,922 - 62,290, Letovice, oprava hrází, odtěžení sedimentu</v>
      </c>
      <c r="F7" s="136"/>
      <c r="G7" s="136"/>
      <c r="H7" s="136"/>
      <c r="L7" s="23"/>
      <c r="AZ7" s="131" t="s">
        <v>104</v>
      </c>
      <c r="BA7" s="131" t="s">
        <v>19</v>
      </c>
      <c r="BB7" s="131" t="s">
        <v>19</v>
      </c>
      <c r="BC7" s="131" t="s">
        <v>105</v>
      </c>
      <c r="BD7" s="131" t="s">
        <v>86</v>
      </c>
    </row>
    <row r="8" s="2" customFormat="1" ht="12" customHeight="1">
      <c r="A8" s="41"/>
      <c r="B8" s="47"/>
      <c r="C8" s="41"/>
      <c r="D8" s="136" t="s">
        <v>106</v>
      </c>
      <c r="E8" s="41"/>
      <c r="F8" s="41"/>
      <c r="G8" s="41"/>
      <c r="H8" s="41"/>
      <c r="I8" s="41"/>
      <c r="J8" s="41"/>
      <c r="K8" s="41"/>
      <c r="L8" s="138"/>
      <c r="S8" s="41"/>
      <c r="T8" s="41"/>
      <c r="U8" s="41"/>
      <c r="V8" s="41"/>
      <c r="W8" s="41"/>
      <c r="X8" s="41"/>
      <c r="Y8" s="41"/>
      <c r="Z8" s="41"/>
      <c r="AA8" s="41"/>
      <c r="AB8" s="41"/>
      <c r="AC8" s="41"/>
      <c r="AD8" s="41"/>
      <c r="AE8" s="41"/>
      <c r="AZ8" s="131" t="s">
        <v>107</v>
      </c>
      <c r="BA8" s="131" t="s">
        <v>19</v>
      </c>
      <c r="BB8" s="131" t="s">
        <v>19</v>
      </c>
      <c r="BC8" s="131" t="s">
        <v>108</v>
      </c>
      <c r="BD8" s="131" t="s">
        <v>86</v>
      </c>
    </row>
    <row r="9" s="2" customFormat="1" ht="16.5" customHeight="1">
      <c r="A9" s="41"/>
      <c r="B9" s="47"/>
      <c r="C9" s="41"/>
      <c r="D9" s="41"/>
      <c r="E9" s="139" t="s">
        <v>109</v>
      </c>
      <c r="F9" s="41"/>
      <c r="G9" s="41"/>
      <c r="H9" s="41"/>
      <c r="I9" s="41"/>
      <c r="J9" s="41"/>
      <c r="K9" s="41"/>
      <c r="L9" s="138"/>
      <c r="S9" s="41"/>
      <c r="T9" s="41"/>
      <c r="U9" s="41"/>
      <c r="V9" s="41"/>
      <c r="W9" s="41"/>
      <c r="X9" s="41"/>
      <c r="Y9" s="41"/>
      <c r="Z9" s="41"/>
      <c r="AA9" s="41"/>
      <c r="AB9" s="41"/>
      <c r="AC9" s="41"/>
      <c r="AD9" s="41"/>
      <c r="AE9" s="41"/>
      <c r="AZ9" s="131" t="s">
        <v>110</v>
      </c>
      <c r="BA9" s="131" t="s">
        <v>19</v>
      </c>
      <c r="BB9" s="131" t="s">
        <v>19</v>
      </c>
      <c r="BC9" s="131" t="s">
        <v>111</v>
      </c>
      <c r="BD9" s="131" t="s">
        <v>86</v>
      </c>
    </row>
    <row r="10" s="2" customFormat="1">
      <c r="A10" s="41"/>
      <c r="B10" s="47"/>
      <c r="C10" s="41"/>
      <c r="D10" s="41"/>
      <c r="E10" s="41"/>
      <c r="F10" s="41"/>
      <c r="G10" s="41"/>
      <c r="H10" s="41"/>
      <c r="I10" s="41"/>
      <c r="J10" s="41"/>
      <c r="K10" s="41"/>
      <c r="L10" s="138"/>
      <c r="S10" s="41"/>
      <c r="T10" s="41"/>
      <c r="U10" s="41"/>
      <c r="V10" s="41"/>
      <c r="W10" s="41"/>
      <c r="X10" s="41"/>
      <c r="Y10" s="41"/>
      <c r="Z10" s="41"/>
      <c r="AA10" s="41"/>
      <c r="AB10" s="41"/>
      <c r="AC10" s="41"/>
      <c r="AD10" s="41"/>
      <c r="AE10" s="41"/>
      <c r="AZ10" s="131" t="s">
        <v>112</v>
      </c>
      <c r="BA10" s="131" t="s">
        <v>19</v>
      </c>
      <c r="BB10" s="131" t="s">
        <v>19</v>
      </c>
      <c r="BC10" s="131" t="s">
        <v>113</v>
      </c>
      <c r="BD10" s="131" t="s">
        <v>86</v>
      </c>
    </row>
    <row r="11" s="2" customFormat="1" ht="12" customHeight="1">
      <c r="A11" s="41"/>
      <c r="B11" s="47"/>
      <c r="C11" s="41"/>
      <c r="D11" s="136" t="s">
        <v>18</v>
      </c>
      <c r="E11" s="41"/>
      <c r="F11" s="140" t="s">
        <v>19</v>
      </c>
      <c r="G11" s="41"/>
      <c r="H11" s="41"/>
      <c r="I11" s="136" t="s">
        <v>20</v>
      </c>
      <c r="J11" s="140" t="s">
        <v>19</v>
      </c>
      <c r="K11" s="41"/>
      <c r="L11" s="138"/>
      <c r="S11" s="41"/>
      <c r="T11" s="41"/>
      <c r="U11" s="41"/>
      <c r="V11" s="41"/>
      <c r="W11" s="41"/>
      <c r="X11" s="41"/>
      <c r="Y11" s="41"/>
      <c r="Z11" s="41"/>
      <c r="AA11" s="41"/>
      <c r="AB11" s="41"/>
      <c r="AC11" s="41"/>
      <c r="AD11" s="41"/>
      <c r="AE11" s="41"/>
      <c r="AZ11" s="131" t="s">
        <v>114</v>
      </c>
      <c r="BA11" s="131" t="s">
        <v>19</v>
      </c>
      <c r="BB11" s="131" t="s">
        <v>19</v>
      </c>
      <c r="BC11" s="131" t="s">
        <v>115</v>
      </c>
      <c r="BD11" s="131" t="s">
        <v>86</v>
      </c>
    </row>
    <row r="12" s="2" customFormat="1" ht="12" customHeight="1">
      <c r="A12" s="41"/>
      <c r="B12" s="47"/>
      <c r="C12" s="41"/>
      <c r="D12" s="136" t="s">
        <v>21</v>
      </c>
      <c r="E12" s="41"/>
      <c r="F12" s="140" t="s">
        <v>22</v>
      </c>
      <c r="G12" s="41"/>
      <c r="H12" s="41"/>
      <c r="I12" s="136" t="s">
        <v>23</v>
      </c>
      <c r="J12" s="141" t="str">
        <f>'Rekapitulace stavby'!AN8</f>
        <v>4. 4. 2025</v>
      </c>
      <c r="K12" s="41"/>
      <c r="L12" s="138"/>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8"/>
      <c r="S13" s="41"/>
      <c r="T13" s="41"/>
      <c r="U13" s="41"/>
      <c r="V13" s="41"/>
      <c r="W13" s="41"/>
      <c r="X13" s="41"/>
      <c r="Y13" s="41"/>
      <c r="Z13" s="41"/>
      <c r="AA13" s="41"/>
      <c r="AB13" s="41"/>
      <c r="AC13" s="41"/>
      <c r="AD13" s="41"/>
      <c r="AE13" s="41"/>
    </row>
    <row r="14" s="2" customFormat="1" ht="12" customHeight="1">
      <c r="A14" s="41"/>
      <c r="B14" s="47"/>
      <c r="C14" s="41"/>
      <c r="D14" s="136" t="s">
        <v>25</v>
      </c>
      <c r="E14" s="41"/>
      <c r="F14" s="41"/>
      <c r="G14" s="41"/>
      <c r="H14" s="41"/>
      <c r="I14" s="136" t="s">
        <v>26</v>
      </c>
      <c r="J14" s="140" t="s">
        <v>27</v>
      </c>
      <c r="K14" s="41"/>
      <c r="L14" s="138"/>
      <c r="S14" s="41"/>
      <c r="T14" s="41"/>
      <c r="U14" s="41"/>
      <c r="V14" s="41"/>
      <c r="W14" s="41"/>
      <c r="X14" s="41"/>
      <c r="Y14" s="41"/>
      <c r="Z14" s="41"/>
      <c r="AA14" s="41"/>
      <c r="AB14" s="41"/>
      <c r="AC14" s="41"/>
      <c r="AD14" s="41"/>
      <c r="AE14" s="41"/>
    </row>
    <row r="15" s="2" customFormat="1" ht="18" customHeight="1">
      <c r="A15" s="41"/>
      <c r="B15" s="47"/>
      <c r="C15" s="41"/>
      <c r="D15" s="41"/>
      <c r="E15" s="140" t="s">
        <v>28</v>
      </c>
      <c r="F15" s="41"/>
      <c r="G15" s="41"/>
      <c r="H15" s="41"/>
      <c r="I15" s="136" t="s">
        <v>29</v>
      </c>
      <c r="J15" s="140" t="s">
        <v>30</v>
      </c>
      <c r="K15" s="41"/>
      <c r="L15" s="138"/>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8"/>
      <c r="S16" s="41"/>
      <c r="T16" s="41"/>
      <c r="U16" s="41"/>
      <c r="V16" s="41"/>
      <c r="W16" s="41"/>
      <c r="X16" s="41"/>
      <c r="Y16" s="41"/>
      <c r="Z16" s="41"/>
      <c r="AA16" s="41"/>
      <c r="AB16" s="41"/>
      <c r="AC16" s="41"/>
      <c r="AD16" s="41"/>
      <c r="AE16" s="41"/>
    </row>
    <row r="17" s="2" customFormat="1" ht="12" customHeight="1">
      <c r="A17" s="41"/>
      <c r="B17" s="47"/>
      <c r="C17" s="41"/>
      <c r="D17" s="136" t="s">
        <v>31</v>
      </c>
      <c r="E17" s="41"/>
      <c r="F17" s="41"/>
      <c r="G17" s="41"/>
      <c r="H17" s="41"/>
      <c r="I17" s="136" t="s">
        <v>26</v>
      </c>
      <c r="J17" s="36" t="str">
        <f>'Rekapitulace stavby'!AN13</f>
        <v>Vyplň údaj</v>
      </c>
      <c r="K17" s="41"/>
      <c r="L17" s="138"/>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40"/>
      <c r="G18" s="140"/>
      <c r="H18" s="140"/>
      <c r="I18" s="136" t="s">
        <v>29</v>
      </c>
      <c r="J18" s="36" t="str">
        <f>'Rekapitulace stavby'!AN14</f>
        <v>Vyplň údaj</v>
      </c>
      <c r="K18" s="41"/>
      <c r="L18" s="138"/>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8"/>
      <c r="S19" s="41"/>
      <c r="T19" s="41"/>
      <c r="U19" s="41"/>
      <c r="V19" s="41"/>
      <c r="W19" s="41"/>
      <c r="X19" s="41"/>
      <c r="Y19" s="41"/>
      <c r="Z19" s="41"/>
      <c r="AA19" s="41"/>
      <c r="AB19" s="41"/>
      <c r="AC19" s="41"/>
      <c r="AD19" s="41"/>
      <c r="AE19" s="41"/>
    </row>
    <row r="20" s="2" customFormat="1" ht="12" customHeight="1">
      <c r="A20" s="41"/>
      <c r="B20" s="47"/>
      <c r="C20" s="41"/>
      <c r="D20" s="136" t="s">
        <v>33</v>
      </c>
      <c r="E20" s="41"/>
      <c r="F20" s="41"/>
      <c r="G20" s="41"/>
      <c r="H20" s="41"/>
      <c r="I20" s="136" t="s">
        <v>26</v>
      </c>
      <c r="J20" s="140" t="s">
        <v>34</v>
      </c>
      <c r="K20" s="41"/>
      <c r="L20" s="138"/>
      <c r="S20" s="41"/>
      <c r="T20" s="41"/>
      <c r="U20" s="41"/>
      <c r="V20" s="41"/>
      <c r="W20" s="41"/>
      <c r="X20" s="41"/>
      <c r="Y20" s="41"/>
      <c r="Z20" s="41"/>
      <c r="AA20" s="41"/>
      <c r="AB20" s="41"/>
      <c r="AC20" s="41"/>
      <c r="AD20" s="41"/>
      <c r="AE20" s="41"/>
    </row>
    <row r="21" s="2" customFormat="1" ht="18" customHeight="1">
      <c r="A21" s="41"/>
      <c r="B21" s="47"/>
      <c r="C21" s="41"/>
      <c r="D21" s="41"/>
      <c r="E21" s="140" t="s">
        <v>35</v>
      </c>
      <c r="F21" s="41"/>
      <c r="G21" s="41"/>
      <c r="H21" s="41"/>
      <c r="I21" s="136" t="s">
        <v>29</v>
      </c>
      <c r="J21" s="140" t="s">
        <v>36</v>
      </c>
      <c r="K21" s="41"/>
      <c r="L21" s="138"/>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8"/>
      <c r="S22" s="41"/>
      <c r="T22" s="41"/>
      <c r="U22" s="41"/>
      <c r="V22" s="41"/>
      <c r="W22" s="41"/>
      <c r="X22" s="41"/>
      <c r="Y22" s="41"/>
      <c r="Z22" s="41"/>
      <c r="AA22" s="41"/>
      <c r="AB22" s="41"/>
      <c r="AC22" s="41"/>
      <c r="AD22" s="41"/>
      <c r="AE22" s="41"/>
    </row>
    <row r="23" s="2" customFormat="1" ht="12" customHeight="1">
      <c r="A23" s="41"/>
      <c r="B23" s="47"/>
      <c r="C23" s="41"/>
      <c r="D23" s="136" t="s">
        <v>38</v>
      </c>
      <c r="E23" s="41"/>
      <c r="F23" s="41"/>
      <c r="G23" s="41"/>
      <c r="H23" s="41"/>
      <c r="I23" s="136" t="s">
        <v>26</v>
      </c>
      <c r="J23" s="140" t="s">
        <v>19</v>
      </c>
      <c r="K23" s="41"/>
      <c r="L23" s="138"/>
      <c r="S23" s="41"/>
      <c r="T23" s="41"/>
      <c r="U23" s="41"/>
      <c r="V23" s="41"/>
      <c r="W23" s="41"/>
      <c r="X23" s="41"/>
      <c r="Y23" s="41"/>
      <c r="Z23" s="41"/>
      <c r="AA23" s="41"/>
      <c r="AB23" s="41"/>
      <c r="AC23" s="41"/>
      <c r="AD23" s="41"/>
      <c r="AE23" s="41"/>
    </row>
    <row r="24" s="2" customFormat="1" ht="18" customHeight="1">
      <c r="A24" s="41"/>
      <c r="B24" s="47"/>
      <c r="C24" s="41"/>
      <c r="D24" s="41"/>
      <c r="E24" s="140" t="s">
        <v>39</v>
      </c>
      <c r="F24" s="41"/>
      <c r="G24" s="41"/>
      <c r="H24" s="41"/>
      <c r="I24" s="136" t="s">
        <v>29</v>
      </c>
      <c r="J24" s="140" t="s">
        <v>19</v>
      </c>
      <c r="K24" s="41"/>
      <c r="L24" s="138"/>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8"/>
      <c r="S25" s="41"/>
      <c r="T25" s="41"/>
      <c r="U25" s="41"/>
      <c r="V25" s="41"/>
      <c r="W25" s="41"/>
      <c r="X25" s="41"/>
      <c r="Y25" s="41"/>
      <c r="Z25" s="41"/>
      <c r="AA25" s="41"/>
      <c r="AB25" s="41"/>
      <c r="AC25" s="41"/>
      <c r="AD25" s="41"/>
      <c r="AE25" s="41"/>
    </row>
    <row r="26" s="2" customFormat="1" ht="12" customHeight="1">
      <c r="A26" s="41"/>
      <c r="B26" s="47"/>
      <c r="C26" s="41"/>
      <c r="D26" s="136" t="s">
        <v>40</v>
      </c>
      <c r="E26" s="41"/>
      <c r="F26" s="41"/>
      <c r="G26" s="41"/>
      <c r="H26" s="41"/>
      <c r="I26" s="41"/>
      <c r="J26" s="41"/>
      <c r="K26" s="41"/>
      <c r="L26" s="138"/>
      <c r="S26" s="41"/>
      <c r="T26" s="41"/>
      <c r="U26" s="41"/>
      <c r="V26" s="41"/>
      <c r="W26" s="41"/>
      <c r="X26" s="41"/>
      <c r="Y26" s="41"/>
      <c r="Z26" s="41"/>
      <c r="AA26" s="41"/>
      <c r="AB26" s="41"/>
      <c r="AC26" s="41"/>
      <c r="AD26" s="41"/>
      <c r="AE26" s="41"/>
    </row>
    <row r="27" s="8" customFormat="1" ht="16.5" customHeight="1">
      <c r="A27" s="142"/>
      <c r="B27" s="143"/>
      <c r="C27" s="142"/>
      <c r="D27" s="142"/>
      <c r="E27" s="144" t="s">
        <v>19</v>
      </c>
      <c r="F27" s="144"/>
      <c r="G27" s="144"/>
      <c r="H27" s="144"/>
      <c r="I27" s="142"/>
      <c r="J27" s="142"/>
      <c r="K27" s="142"/>
      <c r="L27" s="145"/>
      <c r="S27" s="142"/>
      <c r="T27" s="142"/>
      <c r="U27" s="142"/>
      <c r="V27" s="142"/>
      <c r="W27" s="142"/>
      <c r="X27" s="142"/>
      <c r="Y27" s="142"/>
      <c r="Z27" s="142"/>
      <c r="AA27" s="142"/>
      <c r="AB27" s="142"/>
      <c r="AC27" s="142"/>
      <c r="AD27" s="142"/>
      <c r="AE27" s="142"/>
    </row>
    <row r="28" s="2" customFormat="1" ht="6.96" customHeight="1">
      <c r="A28" s="41"/>
      <c r="B28" s="47"/>
      <c r="C28" s="41"/>
      <c r="D28" s="41"/>
      <c r="E28" s="41"/>
      <c r="F28" s="41"/>
      <c r="G28" s="41"/>
      <c r="H28" s="41"/>
      <c r="I28" s="41"/>
      <c r="J28" s="41"/>
      <c r="K28" s="41"/>
      <c r="L28" s="138"/>
      <c r="S28" s="41"/>
      <c r="T28" s="41"/>
      <c r="U28" s="41"/>
      <c r="V28" s="41"/>
      <c r="W28" s="41"/>
      <c r="X28" s="41"/>
      <c r="Y28" s="41"/>
      <c r="Z28" s="41"/>
      <c r="AA28" s="41"/>
      <c r="AB28" s="41"/>
      <c r="AC28" s="41"/>
      <c r="AD28" s="41"/>
      <c r="AE28" s="41"/>
    </row>
    <row r="29" s="2" customFormat="1" ht="6.96" customHeight="1">
      <c r="A29" s="41"/>
      <c r="B29" s="47"/>
      <c r="C29" s="41"/>
      <c r="D29" s="146"/>
      <c r="E29" s="146"/>
      <c r="F29" s="146"/>
      <c r="G29" s="146"/>
      <c r="H29" s="146"/>
      <c r="I29" s="146"/>
      <c r="J29" s="146"/>
      <c r="K29" s="146"/>
      <c r="L29" s="138"/>
      <c r="S29" s="41"/>
      <c r="T29" s="41"/>
      <c r="U29" s="41"/>
      <c r="V29" s="41"/>
      <c r="W29" s="41"/>
      <c r="X29" s="41"/>
      <c r="Y29" s="41"/>
      <c r="Z29" s="41"/>
      <c r="AA29" s="41"/>
      <c r="AB29" s="41"/>
      <c r="AC29" s="41"/>
      <c r="AD29" s="41"/>
      <c r="AE29" s="41"/>
    </row>
    <row r="30" s="2" customFormat="1" ht="25.44" customHeight="1">
      <c r="A30" s="41"/>
      <c r="B30" s="47"/>
      <c r="C30" s="41"/>
      <c r="D30" s="147" t="s">
        <v>42</v>
      </c>
      <c r="E30" s="41"/>
      <c r="F30" s="41"/>
      <c r="G30" s="41"/>
      <c r="H30" s="41"/>
      <c r="I30" s="41"/>
      <c r="J30" s="148">
        <f>ROUND(J85, 2)</f>
        <v>0</v>
      </c>
      <c r="K30" s="41"/>
      <c r="L30" s="138"/>
      <c r="S30" s="41"/>
      <c r="T30" s="41"/>
      <c r="U30" s="41"/>
      <c r="V30" s="41"/>
      <c r="W30" s="41"/>
      <c r="X30" s="41"/>
      <c r="Y30" s="41"/>
      <c r="Z30" s="41"/>
      <c r="AA30" s="41"/>
      <c r="AB30" s="41"/>
      <c r="AC30" s="41"/>
      <c r="AD30" s="41"/>
      <c r="AE30" s="41"/>
    </row>
    <row r="31" s="2" customFormat="1" ht="6.96" customHeight="1">
      <c r="A31" s="41"/>
      <c r="B31" s="47"/>
      <c r="C31" s="41"/>
      <c r="D31" s="146"/>
      <c r="E31" s="146"/>
      <c r="F31" s="146"/>
      <c r="G31" s="146"/>
      <c r="H31" s="146"/>
      <c r="I31" s="146"/>
      <c r="J31" s="146"/>
      <c r="K31" s="146"/>
      <c r="L31" s="138"/>
      <c r="S31" s="41"/>
      <c r="T31" s="41"/>
      <c r="U31" s="41"/>
      <c r="V31" s="41"/>
      <c r="W31" s="41"/>
      <c r="X31" s="41"/>
      <c r="Y31" s="41"/>
      <c r="Z31" s="41"/>
      <c r="AA31" s="41"/>
      <c r="AB31" s="41"/>
      <c r="AC31" s="41"/>
      <c r="AD31" s="41"/>
      <c r="AE31" s="41"/>
    </row>
    <row r="32" s="2" customFormat="1" ht="14.4" customHeight="1">
      <c r="A32" s="41"/>
      <c r="B32" s="47"/>
      <c r="C32" s="41"/>
      <c r="D32" s="41"/>
      <c r="E32" s="41"/>
      <c r="F32" s="149" t="s">
        <v>44</v>
      </c>
      <c r="G32" s="41"/>
      <c r="H32" s="41"/>
      <c r="I32" s="149" t="s">
        <v>43</v>
      </c>
      <c r="J32" s="149" t="s">
        <v>45</v>
      </c>
      <c r="K32" s="41"/>
      <c r="L32" s="138"/>
      <c r="S32" s="41"/>
      <c r="T32" s="41"/>
      <c r="U32" s="41"/>
      <c r="V32" s="41"/>
      <c r="W32" s="41"/>
      <c r="X32" s="41"/>
      <c r="Y32" s="41"/>
      <c r="Z32" s="41"/>
      <c r="AA32" s="41"/>
      <c r="AB32" s="41"/>
      <c r="AC32" s="41"/>
      <c r="AD32" s="41"/>
      <c r="AE32" s="41"/>
    </row>
    <row r="33" s="2" customFormat="1" ht="14.4" customHeight="1">
      <c r="A33" s="41"/>
      <c r="B33" s="47"/>
      <c r="C33" s="41"/>
      <c r="D33" s="150" t="s">
        <v>46</v>
      </c>
      <c r="E33" s="136" t="s">
        <v>47</v>
      </c>
      <c r="F33" s="151">
        <f>ROUND((SUM(BE85:BE264)),  2)</f>
        <v>0</v>
      </c>
      <c r="G33" s="41"/>
      <c r="H33" s="41"/>
      <c r="I33" s="152">
        <v>0.20999999999999999</v>
      </c>
      <c r="J33" s="151">
        <f>ROUND(((SUM(BE85:BE264))*I33),  2)</f>
        <v>0</v>
      </c>
      <c r="K33" s="41"/>
      <c r="L33" s="138"/>
      <c r="S33" s="41"/>
      <c r="T33" s="41"/>
      <c r="U33" s="41"/>
      <c r="V33" s="41"/>
      <c r="W33" s="41"/>
      <c r="X33" s="41"/>
      <c r="Y33" s="41"/>
      <c r="Z33" s="41"/>
      <c r="AA33" s="41"/>
      <c r="AB33" s="41"/>
      <c r="AC33" s="41"/>
      <c r="AD33" s="41"/>
      <c r="AE33" s="41"/>
    </row>
    <row r="34" s="2" customFormat="1" ht="14.4" customHeight="1">
      <c r="A34" s="41"/>
      <c r="B34" s="47"/>
      <c r="C34" s="41"/>
      <c r="D34" s="41"/>
      <c r="E34" s="136" t="s">
        <v>48</v>
      </c>
      <c r="F34" s="151">
        <f>ROUND((SUM(BF85:BF264)),  2)</f>
        <v>0</v>
      </c>
      <c r="G34" s="41"/>
      <c r="H34" s="41"/>
      <c r="I34" s="152">
        <v>0.12</v>
      </c>
      <c r="J34" s="151">
        <f>ROUND(((SUM(BF85:BF264))*I34),  2)</f>
        <v>0</v>
      </c>
      <c r="K34" s="41"/>
      <c r="L34" s="138"/>
      <c r="S34" s="41"/>
      <c r="T34" s="41"/>
      <c r="U34" s="41"/>
      <c r="V34" s="41"/>
      <c r="W34" s="41"/>
      <c r="X34" s="41"/>
      <c r="Y34" s="41"/>
      <c r="Z34" s="41"/>
      <c r="AA34" s="41"/>
      <c r="AB34" s="41"/>
      <c r="AC34" s="41"/>
      <c r="AD34" s="41"/>
      <c r="AE34" s="41"/>
    </row>
    <row r="35" hidden="1" s="2" customFormat="1" ht="14.4" customHeight="1">
      <c r="A35" s="41"/>
      <c r="B35" s="47"/>
      <c r="C35" s="41"/>
      <c r="D35" s="41"/>
      <c r="E35" s="136" t="s">
        <v>49</v>
      </c>
      <c r="F35" s="151">
        <f>ROUND((SUM(BG85:BG264)),  2)</f>
        <v>0</v>
      </c>
      <c r="G35" s="41"/>
      <c r="H35" s="41"/>
      <c r="I35" s="152">
        <v>0.20999999999999999</v>
      </c>
      <c r="J35" s="151">
        <f>0</f>
        <v>0</v>
      </c>
      <c r="K35" s="41"/>
      <c r="L35" s="138"/>
      <c r="S35" s="41"/>
      <c r="T35" s="41"/>
      <c r="U35" s="41"/>
      <c r="V35" s="41"/>
      <c r="W35" s="41"/>
      <c r="X35" s="41"/>
      <c r="Y35" s="41"/>
      <c r="Z35" s="41"/>
      <c r="AA35" s="41"/>
      <c r="AB35" s="41"/>
      <c r="AC35" s="41"/>
      <c r="AD35" s="41"/>
      <c r="AE35" s="41"/>
    </row>
    <row r="36" hidden="1" s="2" customFormat="1" ht="14.4" customHeight="1">
      <c r="A36" s="41"/>
      <c r="B36" s="47"/>
      <c r="C36" s="41"/>
      <c r="D36" s="41"/>
      <c r="E36" s="136" t="s">
        <v>50</v>
      </c>
      <c r="F36" s="151">
        <f>ROUND((SUM(BH85:BH264)),  2)</f>
        <v>0</v>
      </c>
      <c r="G36" s="41"/>
      <c r="H36" s="41"/>
      <c r="I36" s="152">
        <v>0.12</v>
      </c>
      <c r="J36" s="151">
        <f>0</f>
        <v>0</v>
      </c>
      <c r="K36" s="41"/>
      <c r="L36" s="138"/>
      <c r="S36" s="41"/>
      <c r="T36" s="41"/>
      <c r="U36" s="41"/>
      <c r="V36" s="41"/>
      <c r="W36" s="41"/>
      <c r="X36" s="41"/>
      <c r="Y36" s="41"/>
      <c r="Z36" s="41"/>
      <c r="AA36" s="41"/>
      <c r="AB36" s="41"/>
      <c r="AC36" s="41"/>
      <c r="AD36" s="41"/>
      <c r="AE36" s="41"/>
    </row>
    <row r="37" hidden="1" s="2" customFormat="1" ht="14.4" customHeight="1">
      <c r="A37" s="41"/>
      <c r="B37" s="47"/>
      <c r="C37" s="41"/>
      <c r="D37" s="41"/>
      <c r="E37" s="136" t="s">
        <v>51</v>
      </c>
      <c r="F37" s="151">
        <f>ROUND((SUM(BI85:BI264)),  2)</f>
        <v>0</v>
      </c>
      <c r="G37" s="41"/>
      <c r="H37" s="41"/>
      <c r="I37" s="152">
        <v>0</v>
      </c>
      <c r="J37" s="151">
        <f>0</f>
        <v>0</v>
      </c>
      <c r="K37" s="41"/>
      <c r="L37" s="138"/>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8"/>
      <c r="S38" s="41"/>
      <c r="T38" s="41"/>
      <c r="U38" s="41"/>
      <c r="V38" s="41"/>
      <c r="W38" s="41"/>
      <c r="X38" s="41"/>
      <c r="Y38" s="41"/>
      <c r="Z38" s="41"/>
      <c r="AA38" s="41"/>
      <c r="AB38" s="41"/>
      <c r="AC38" s="41"/>
      <c r="AD38" s="41"/>
      <c r="AE38" s="41"/>
    </row>
    <row r="39" s="2" customFormat="1" ht="25.44" customHeight="1">
      <c r="A39" s="41"/>
      <c r="B39" s="47"/>
      <c r="C39" s="153"/>
      <c r="D39" s="154" t="s">
        <v>52</v>
      </c>
      <c r="E39" s="155"/>
      <c r="F39" s="155"/>
      <c r="G39" s="156" t="s">
        <v>53</v>
      </c>
      <c r="H39" s="157" t="s">
        <v>54</v>
      </c>
      <c r="I39" s="155"/>
      <c r="J39" s="158">
        <f>SUM(J30:J37)</f>
        <v>0</v>
      </c>
      <c r="K39" s="159"/>
      <c r="L39" s="138"/>
      <c r="S39" s="41"/>
      <c r="T39" s="41"/>
      <c r="U39" s="41"/>
      <c r="V39" s="41"/>
      <c r="W39" s="41"/>
      <c r="X39" s="41"/>
      <c r="Y39" s="41"/>
      <c r="Z39" s="41"/>
      <c r="AA39" s="41"/>
      <c r="AB39" s="41"/>
      <c r="AC39" s="41"/>
      <c r="AD39" s="41"/>
      <c r="AE39" s="41"/>
    </row>
    <row r="40" s="2" customFormat="1" ht="14.4" customHeight="1">
      <c r="A40" s="41"/>
      <c r="B40" s="160"/>
      <c r="C40" s="161"/>
      <c r="D40" s="161"/>
      <c r="E40" s="161"/>
      <c r="F40" s="161"/>
      <c r="G40" s="161"/>
      <c r="H40" s="161"/>
      <c r="I40" s="161"/>
      <c r="J40" s="161"/>
      <c r="K40" s="161"/>
      <c r="L40" s="138"/>
      <c r="S40" s="41"/>
      <c r="T40" s="41"/>
      <c r="U40" s="41"/>
      <c r="V40" s="41"/>
      <c r="W40" s="41"/>
      <c r="X40" s="41"/>
      <c r="Y40" s="41"/>
      <c r="Z40" s="41"/>
      <c r="AA40" s="41"/>
      <c r="AB40" s="41"/>
      <c r="AC40" s="41"/>
      <c r="AD40" s="41"/>
      <c r="AE40" s="41"/>
    </row>
    <row r="44" s="2" customFormat="1" ht="6.96" customHeight="1">
      <c r="A44" s="41"/>
      <c r="B44" s="162"/>
      <c r="C44" s="163"/>
      <c r="D44" s="163"/>
      <c r="E44" s="163"/>
      <c r="F44" s="163"/>
      <c r="G44" s="163"/>
      <c r="H44" s="163"/>
      <c r="I44" s="163"/>
      <c r="J44" s="163"/>
      <c r="K44" s="163"/>
      <c r="L44" s="138"/>
      <c r="S44" s="41"/>
      <c r="T44" s="41"/>
      <c r="U44" s="41"/>
      <c r="V44" s="41"/>
      <c r="W44" s="41"/>
      <c r="X44" s="41"/>
      <c r="Y44" s="41"/>
      <c r="Z44" s="41"/>
      <c r="AA44" s="41"/>
      <c r="AB44" s="41"/>
      <c r="AC44" s="41"/>
      <c r="AD44" s="41"/>
      <c r="AE44" s="41"/>
    </row>
    <row r="45" s="2" customFormat="1" ht="24.96" customHeight="1">
      <c r="A45" s="41"/>
      <c r="B45" s="42"/>
      <c r="C45" s="26" t="s">
        <v>116</v>
      </c>
      <c r="D45" s="43"/>
      <c r="E45" s="43"/>
      <c r="F45" s="43"/>
      <c r="G45" s="43"/>
      <c r="H45" s="43"/>
      <c r="I45" s="43"/>
      <c r="J45" s="43"/>
      <c r="K45" s="43"/>
      <c r="L45" s="138"/>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8"/>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38"/>
      <c r="S47" s="41"/>
      <c r="T47" s="41"/>
      <c r="U47" s="41"/>
      <c r="V47" s="41"/>
      <c r="W47" s="41"/>
      <c r="X47" s="41"/>
      <c r="Y47" s="41"/>
      <c r="Z47" s="41"/>
      <c r="AA47" s="41"/>
      <c r="AB47" s="41"/>
      <c r="AC47" s="41"/>
      <c r="AD47" s="41"/>
      <c r="AE47" s="41"/>
    </row>
    <row r="48" s="2" customFormat="1" ht="26.25" customHeight="1">
      <c r="A48" s="41"/>
      <c r="B48" s="42"/>
      <c r="C48" s="43"/>
      <c r="D48" s="43"/>
      <c r="E48" s="164" t="str">
        <f>E7</f>
        <v>Svitava, úprava Letovice, ř. km 60,922 - 62,290, Letovice, oprava hrází, odtěžení sedimentu</v>
      </c>
      <c r="F48" s="35"/>
      <c r="G48" s="35"/>
      <c r="H48" s="35"/>
      <c r="I48" s="43"/>
      <c r="J48" s="43"/>
      <c r="K48" s="43"/>
      <c r="L48" s="138"/>
      <c r="S48" s="41"/>
      <c r="T48" s="41"/>
      <c r="U48" s="41"/>
      <c r="V48" s="41"/>
      <c r="W48" s="41"/>
      <c r="X48" s="41"/>
      <c r="Y48" s="41"/>
      <c r="Z48" s="41"/>
      <c r="AA48" s="41"/>
      <c r="AB48" s="41"/>
      <c r="AC48" s="41"/>
      <c r="AD48" s="41"/>
      <c r="AE48" s="41"/>
    </row>
    <row r="49" s="2" customFormat="1" ht="12" customHeight="1">
      <c r="A49" s="41"/>
      <c r="B49" s="42"/>
      <c r="C49" s="35" t="s">
        <v>106</v>
      </c>
      <c r="D49" s="43"/>
      <c r="E49" s="43"/>
      <c r="F49" s="43"/>
      <c r="G49" s="43"/>
      <c r="H49" s="43"/>
      <c r="I49" s="43"/>
      <c r="J49" s="43"/>
      <c r="K49" s="43"/>
      <c r="L49" s="138"/>
      <c r="S49" s="41"/>
      <c r="T49" s="41"/>
      <c r="U49" s="41"/>
      <c r="V49" s="41"/>
      <c r="W49" s="41"/>
      <c r="X49" s="41"/>
      <c r="Y49" s="41"/>
      <c r="Z49" s="41"/>
      <c r="AA49" s="41"/>
      <c r="AB49" s="41"/>
      <c r="AC49" s="41"/>
      <c r="AD49" s="41"/>
      <c r="AE49" s="41"/>
    </row>
    <row r="50" s="2" customFormat="1" ht="16.5" customHeight="1">
      <c r="A50" s="41"/>
      <c r="B50" s="42"/>
      <c r="C50" s="43"/>
      <c r="D50" s="43"/>
      <c r="E50" s="72" t="str">
        <f>E9</f>
        <v>SO01 - SO 01 - Oprava hráze</v>
      </c>
      <c r="F50" s="43"/>
      <c r="G50" s="43"/>
      <c r="H50" s="43"/>
      <c r="I50" s="43"/>
      <c r="J50" s="43"/>
      <c r="K50" s="43"/>
      <c r="L50" s="138"/>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8"/>
      <c r="S51" s="41"/>
      <c r="T51" s="41"/>
      <c r="U51" s="41"/>
      <c r="V51" s="41"/>
      <c r="W51" s="41"/>
      <c r="X51" s="41"/>
      <c r="Y51" s="41"/>
      <c r="Z51" s="41"/>
      <c r="AA51" s="41"/>
      <c r="AB51" s="41"/>
      <c r="AC51" s="41"/>
      <c r="AD51" s="41"/>
      <c r="AE51" s="41"/>
    </row>
    <row r="52" s="2" customFormat="1" ht="12" customHeight="1">
      <c r="A52" s="41"/>
      <c r="B52" s="42"/>
      <c r="C52" s="35" t="s">
        <v>21</v>
      </c>
      <c r="D52" s="43"/>
      <c r="E52" s="43"/>
      <c r="F52" s="30" t="str">
        <f>F12</f>
        <v>k.ú. Letovice</v>
      </c>
      <c r="G52" s="43"/>
      <c r="H52" s="43"/>
      <c r="I52" s="35" t="s">
        <v>23</v>
      </c>
      <c r="J52" s="75" t="str">
        <f>IF(J12="","",J12)</f>
        <v>4. 4. 2025</v>
      </c>
      <c r="K52" s="43"/>
      <c r="L52" s="138"/>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8"/>
      <c r="S53" s="41"/>
      <c r="T53" s="41"/>
      <c r="U53" s="41"/>
      <c r="V53" s="41"/>
      <c r="W53" s="41"/>
      <c r="X53" s="41"/>
      <c r="Y53" s="41"/>
      <c r="Z53" s="41"/>
      <c r="AA53" s="41"/>
      <c r="AB53" s="41"/>
      <c r="AC53" s="41"/>
      <c r="AD53" s="41"/>
      <c r="AE53" s="41"/>
    </row>
    <row r="54" s="2" customFormat="1" ht="25.65" customHeight="1">
      <c r="A54" s="41"/>
      <c r="B54" s="42"/>
      <c r="C54" s="35" t="s">
        <v>25</v>
      </c>
      <c r="D54" s="43"/>
      <c r="E54" s="43"/>
      <c r="F54" s="30" t="str">
        <f>E15</f>
        <v>Povodí Moravy, s.p.</v>
      </c>
      <c r="G54" s="43"/>
      <c r="H54" s="43"/>
      <c r="I54" s="35" t="s">
        <v>33</v>
      </c>
      <c r="J54" s="39" t="str">
        <f>E21</f>
        <v>Regioprojekt Brno, s.r.o</v>
      </c>
      <c r="K54" s="43"/>
      <c r="L54" s="138"/>
      <c r="S54" s="41"/>
      <c r="T54" s="41"/>
      <c r="U54" s="41"/>
      <c r="V54" s="41"/>
      <c r="W54" s="41"/>
      <c r="X54" s="41"/>
      <c r="Y54" s="41"/>
      <c r="Z54" s="41"/>
      <c r="AA54" s="41"/>
      <c r="AB54" s="41"/>
      <c r="AC54" s="41"/>
      <c r="AD54" s="41"/>
      <c r="AE54" s="41"/>
    </row>
    <row r="55" s="2" customFormat="1" ht="15.15" customHeight="1">
      <c r="A55" s="41"/>
      <c r="B55" s="42"/>
      <c r="C55" s="35" t="s">
        <v>31</v>
      </c>
      <c r="D55" s="43"/>
      <c r="E55" s="43"/>
      <c r="F55" s="30" t="str">
        <f>IF(E18="","",E18)</f>
        <v>Vyplň údaj</v>
      </c>
      <c r="G55" s="43"/>
      <c r="H55" s="43"/>
      <c r="I55" s="35" t="s">
        <v>38</v>
      </c>
      <c r="J55" s="39" t="str">
        <f>E24</f>
        <v>Ing. Michal Doubek</v>
      </c>
      <c r="K55" s="43"/>
      <c r="L55" s="138"/>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8"/>
      <c r="S56" s="41"/>
      <c r="T56" s="41"/>
      <c r="U56" s="41"/>
      <c r="V56" s="41"/>
      <c r="W56" s="41"/>
      <c r="X56" s="41"/>
      <c r="Y56" s="41"/>
      <c r="Z56" s="41"/>
      <c r="AA56" s="41"/>
      <c r="AB56" s="41"/>
      <c r="AC56" s="41"/>
      <c r="AD56" s="41"/>
      <c r="AE56" s="41"/>
    </row>
    <row r="57" s="2" customFormat="1" ht="29.28" customHeight="1">
      <c r="A57" s="41"/>
      <c r="B57" s="42"/>
      <c r="C57" s="165" t="s">
        <v>117</v>
      </c>
      <c r="D57" s="166"/>
      <c r="E57" s="166"/>
      <c r="F57" s="166"/>
      <c r="G57" s="166"/>
      <c r="H57" s="166"/>
      <c r="I57" s="166"/>
      <c r="J57" s="167" t="s">
        <v>118</v>
      </c>
      <c r="K57" s="166"/>
      <c r="L57" s="138"/>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8"/>
      <c r="S58" s="41"/>
      <c r="T58" s="41"/>
      <c r="U58" s="41"/>
      <c r="V58" s="41"/>
      <c r="W58" s="41"/>
      <c r="X58" s="41"/>
      <c r="Y58" s="41"/>
      <c r="Z58" s="41"/>
      <c r="AA58" s="41"/>
      <c r="AB58" s="41"/>
      <c r="AC58" s="41"/>
      <c r="AD58" s="41"/>
      <c r="AE58" s="41"/>
    </row>
    <row r="59" s="2" customFormat="1" ht="22.8" customHeight="1">
      <c r="A59" s="41"/>
      <c r="B59" s="42"/>
      <c r="C59" s="168" t="s">
        <v>74</v>
      </c>
      <c r="D59" s="43"/>
      <c r="E59" s="43"/>
      <c r="F59" s="43"/>
      <c r="G59" s="43"/>
      <c r="H59" s="43"/>
      <c r="I59" s="43"/>
      <c r="J59" s="105">
        <f>J85</f>
        <v>0</v>
      </c>
      <c r="K59" s="43"/>
      <c r="L59" s="138"/>
      <c r="S59" s="41"/>
      <c r="T59" s="41"/>
      <c r="U59" s="41"/>
      <c r="V59" s="41"/>
      <c r="W59" s="41"/>
      <c r="X59" s="41"/>
      <c r="Y59" s="41"/>
      <c r="Z59" s="41"/>
      <c r="AA59" s="41"/>
      <c r="AB59" s="41"/>
      <c r="AC59" s="41"/>
      <c r="AD59" s="41"/>
      <c r="AE59" s="41"/>
      <c r="AU59" s="20" t="s">
        <v>119</v>
      </c>
    </row>
    <row r="60" s="9" customFormat="1" ht="24.96" customHeight="1">
      <c r="A60" s="9"/>
      <c r="B60" s="169"/>
      <c r="C60" s="170"/>
      <c r="D60" s="171" t="s">
        <v>120</v>
      </c>
      <c r="E60" s="172"/>
      <c r="F60" s="172"/>
      <c r="G60" s="172"/>
      <c r="H60" s="172"/>
      <c r="I60" s="172"/>
      <c r="J60" s="173">
        <f>J86</f>
        <v>0</v>
      </c>
      <c r="K60" s="170"/>
      <c r="L60" s="174"/>
      <c r="S60" s="9"/>
      <c r="T60" s="9"/>
      <c r="U60" s="9"/>
      <c r="V60" s="9"/>
      <c r="W60" s="9"/>
      <c r="X60" s="9"/>
      <c r="Y60" s="9"/>
      <c r="Z60" s="9"/>
      <c r="AA60" s="9"/>
      <c r="AB60" s="9"/>
      <c r="AC60" s="9"/>
      <c r="AD60" s="9"/>
      <c r="AE60" s="9"/>
    </row>
    <row r="61" s="10" customFormat="1" ht="19.92" customHeight="1">
      <c r="A61" s="10"/>
      <c r="B61" s="175"/>
      <c r="C61" s="176"/>
      <c r="D61" s="177" t="s">
        <v>121</v>
      </c>
      <c r="E61" s="178"/>
      <c r="F61" s="178"/>
      <c r="G61" s="178"/>
      <c r="H61" s="178"/>
      <c r="I61" s="178"/>
      <c r="J61" s="179">
        <f>J87</f>
        <v>0</v>
      </c>
      <c r="K61" s="176"/>
      <c r="L61" s="180"/>
      <c r="S61" s="10"/>
      <c r="T61" s="10"/>
      <c r="U61" s="10"/>
      <c r="V61" s="10"/>
      <c r="W61" s="10"/>
      <c r="X61" s="10"/>
      <c r="Y61" s="10"/>
      <c r="Z61" s="10"/>
      <c r="AA61" s="10"/>
      <c r="AB61" s="10"/>
      <c r="AC61" s="10"/>
      <c r="AD61" s="10"/>
      <c r="AE61" s="10"/>
    </row>
    <row r="62" s="10" customFormat="1" ht="19.92" customHeight="1">
      <c r="A62" s="10"/>
      <c r="B62" s="175"/>
      <c r="C62" s="176"/>
      <c r="D62" s="177" t="s">
        <v>122</v>
      </c>
      <c r="E62" s="178"/>
      <c r="F62" s="178"/>
      <c r="G62" s="178"/>
      <c r="H62" s="178"/>
      <c r="I62" s="178"/>
      <c r="J62" s="179">
        <f>J219</f>
        <v>0</v>
      </c>
      <c r="K62" s="176"/>
      <c r="L62" s="180"/>
      <c r="S62" s="10"/>
      <c r="T62" s="10"/>
      <c r="U62" s="10"/>
      <c r="V62" s="10"/>
      <c r="W62" s="10"/>
      <c r="X62" s="10"/>
      <c r="Y62" s="10"/>
      <c r="Z62" s="10"/>
      <c r="AA62" s="10"/>
      <c r="AB62" s="10"/>
      <c r="AC62" s="10"/>
      <c r="AD62" s="10"/>
      <c r="AE62" s="10"/>
    </row>
    <row r="63" s="10" customFormat="1" ht="19.92" customHeight="1">
      <c r="A63" s="10"/>
      <c r="B63" s="175"/>
      <c r="C63" s="176"/>
      <c r="D63" s="177" t="s">
        <v>123</v>
      </c>
      <c r="E63" s="178"/>
      <c r="F63" s="178"/>
      <c r="G63" s="178"/>
      <c r="H63" s="178"/>
      <c r="I63" s="178"/>
      <c r="J63" s="179">
        <f>J254</f>
        <v>0</v>
      </c>
      <c r="K63" s="176"/>
      <c r="L63" s="180"/>
      <c r="S63" s="10"/>
      <c r="T63" s="10"/>
      <c r="U63" s="10"/>
      <c r="V63" s="10"/>
      <c r="W63" s="10"/>
      <c r="X63" s="10"/>
      <c r="Y63" s="10"/>
      <c r="Z63" s="10"/>
      <c r="AA63" s="10"/>
      <c r="AB63" s="10"/>
      <c r="AC63" s="10"/>
      <c r="AD63" s="10"/>
      <c r="AE63" s="10"/>
    </row>
    <row r="64" s="10" customFormat="1" ht="14.88" customHeight="1">
      <c r="A64" s="10"/>
      <c r="B64" s="175"/>
      <c r="C64" s="176"/>
      <c r="D64" s="177" t="s">
        <v>124</v>
      </c>
      <c r="E64" s="178"/>
      <c r="F64" s="178"/>
      <c r="G64" s="178"/>
      <c r="H64" s="178"/>
      <c r="I64" s="178"/>
      <c r="J64" s="179">
        <f>J259</f>
        <v>0</v>
      </c>
      <c r="K64" s="176"/>
      <c r="L64" s="180"/>
      <c r="S64" s="10"/>
      <c r="T64" s="10"/>
      <c r="U64" s="10"/>
      <c r="V64" s="10"/>
      <c r="W64" s="10"/>
      <c r="X64" s="10"/>
      <c r="Y64" s="10"/>
      <c r="Z64" s="10"/>
      <c r="AA64" s="10"/>
      <c r="AB64" s="10"/>
      <c r="AC64" s="10"/>
      <c r="AD64" s="10"/>
      <c r="AE64" s="10"/>
    </row>
    <row r="65" s="10" customFormat="1" ht="19.92" customHeight="1">
      <c r="A65" s="10"/>
      <c r="B65" s="175"/>
      <c r="C65" s="176"/>
      <c r="D65" s="177" t="s">
        <v>125</v>
      </c>
      <c r="E65" s="178"/>
      <c r="F65" s="178"/>
      <c r="G65" s="178"/>
      <c r="H65" s="178"/>
      <c r="I65" s="178"/>
      <c r="J65" s="179">
        <f>J262</f>
        <v>0</v>
      </c>
      <c r="K65" s="176"/>
      <c r="L65" s="180"/>
      <c r="S65" s="10"/>
      <c r="T65" s="10"/>
      <c r="U65" s="10"/>
      <c r="V65" s="10"/>
      <c r="W65" s="10"/>
      <c r="X65" s="10"/>
      <c r="Y65" s="10"/>
      <c r="Z65" s="10"/>
      <c r="AA65" s="10"/>
      <c r="AB65" s="10"/>
      <c r="AC65" s="10"/>
      <c r="AD65" s="10"/>
      <c r="AE65" s="10"/>
    </row>
    <row r="66" s="2" customFormat="1" ht="21.84" customHeight="1">
      <c r="A66" s="41"/>
      <c r="B66" s="42"/>
      <c r="C66" s="43"/>
      <c r="D66" s="43"/>
      <c r="E66" s="43"/>
      <c r="F66" s="43"/>
      <c r="G66" s="43"/>
      <c r="H66" s="43"/>
      <c r="I66" s="43"/>
      <c r="J66" s="43"/>
      <c r="K66" s="43"/>
      <c r="L66" s="138"/>
      <c r="S66" s="41"/>
      <c r="T66" s="41"/>
      <c r="U66" s="41"/>
      <c r="V66" s="41"/>
      <c r="W66" s="41"/>
      <c r="X66" s="41"/>
      <c r="Y66" s="41"/>
      <c r="Z66" s="41"/>
      <c r="AA66" s="41"/>
      <c r="AB66" s="41"/>
      <c r="AC66" s="41"/>
      <c r="AD66" s="41"/>
      <c r="AE66" s="41"/>
    </row>
    <row r="67" s="2" customFormat="1" ht="6.96" customHeight="1">
      <c r="A67" s="41"/>
      <c r="B67" s="62"/>
      <c r="C67" s="63"/>
      <c r="D67" s="63"/>
      <c r="E67" s="63"/>
      <c r="F67" s="63"/>
      <c r="G67" s="63"/>
      <c r="H67" s="63"/>
      <c r="I67" s="63"/>
      <c r="J67" s="63"/>
      <c r="K67" s="63"/>
      <c r="L67" s="138"/>
      <c r="S67" s="41"/>
      <c r="T67" s="41"/>
      <c r="U67" s="41"/>
      <c r="V67" s="41"/>
      <c r="W67" s="41"/>
      <c r="X67" s="41"/>
      <c r="Y67" s="41"/>
      <c r="Z67" s="41"/>
      <c r="AA67" s="41"/>
      <c r="AB67" s="41"/>
      <c r="AC67" s="41"/>
      <c r="AD67" s="41"/>
      <c r="AE67" s="41"/>
    </row>
    <row r="71" s="2" customFormat="1" ht="6.96" customHeight="1">
      <c r="A71" s="41"/>
      <c r="B71" s="64"/>
      <c r="C71" s="65"/>
      <c r="D71" s="65"/>
      <c r="E71" s="65"/>
      <c r="F71" s="65"/>
      <c r="G71" s="65"/>
      <c r="H71" s="65"/>
      <c r="I71" s="65"/>
      <c r="J71" s="65"/>
      <c r="K71" s="65"/>
      <c r="L71" s="138"/>
      <c r="S71" s="41"/>
      <c r="T71" s="41"/>
      <c r="U71" s="41"/>
      <c r="V71" s="41"/>
      <c r="W71" s="41"/>
      <c r="X71" s="41"/>
      <c r="Y71" s="41"/>
      <c r="Z71" s="41"/>
      <c r="AA71" s="41"/>
      <c r="AB71" s="41"/>
      <c r="AC71" s="41"/>
      <c r="AD71" s="41"/>
      <c r="AE71" s="41"/>
    </row>
    <row r="72" s="2" customFormat="1" ht="24.96" customHeight="1">
      <c r="A72" s="41"/>
      <c r="B72" s="42"/>
      <c r="C72" s="26" t="s">
        <v>126</v>
      </c>
      <c r="D72" s="43"/>
      <c r="E72" s="43"/>
      <c r="F72" s="43"/>
      <c r="G72" s="43"/>
      <c r="H72" s="43"/>
      <c r="I72" s="43"/>
      <c r="J72" s="43"/>
      <c r="K72" s="43"/>
      <c r="L72" s="138"/>
      <c r="S72" s="41"/>
      <c r="T72" s="41"/>
      <c r="U72" s="41"/>
      <c r="V72" s="41"/>
      <c r="W72" s="41"/>
      <c r="X72" s="41"/>
      <c r="Y72" s="41"/>
      <c r="Z72" s="41"/>
      <c r="AA72" s="41"/>
      <c r="AB72" s="41"/>
      <c r="AC72" s="41"/>
      <c r="AD72" s="41"/>
      <c r="AE72" s="41"/>
    </row>
    <row r="73" s="2" customFormat="1" ht="6.96" customHeight="1">
      <c r="A73" s="41"/>
      <c r="B73" s="42"/>
      <c r="C73" s="43"/>
      <c r="D73" s="43"/>
      <c r="E73" s="43"/>
      <c r="F73" s="43"/>
      <c r="G73" s="43"/>
      <c r="H73" s="43"/>
      <c r="I73" s="43"/>
      <c r="J73" s="43"/>
      <c r="K73" s="43"/>
      <c r="L73" s="138"/>
      <c r="S73" s="41"/>
      <c r="T73" s="41"/>
      <c r="U73" s="41"/>
      <c r="V73" s="41"/>
      <c r="W73" s="41"/>
      <c r="X73" s="41"/>
      <c r="Y73" s="41"/>
      <c r="Z73" s="41"/>
      <c r="AA73" s="41"/>
      <c r="AB73" s="41"/>
      <c r="AC73" s="41"/>
      <c r="AD73" s="41"/>
      <c r="AE73" s="41"/>
    </row>
    <row r="74" s="2" customFormat="1" ht="12" customHeight="1">
      <c r="A74" s="41"/>
      <c r="B74" s="42"/>
      <c r="C74" s="35" t="s">
        <v>16</v>
      </c>
      <c r="D74" s="43"/>
      <c r="E74" s="43"/>
      <c r="F74" s="43"/>
      <c r="G74" s="43"/>
      <c r="H74" s="43"/>
      <c r="I74" s="43"/>
      <c r="J74" s="43"/>
      <c r="K74" s="43"/>
      <c r="L74" s="138"/>
      <c r="S74" s="41"/>
      <c r="T74" s="41"/>
      <c r="U74" s="41"/>
      <c r="V74" s="41"/>
      <c r="W74" s="41"/>
      <c r="X74" s="41"/>
      <c r="Y74" s="41"/>
      <c r="Z74" s="41"/>
      <c r="AA74" s="41"/>
      <c r="AB74" s="41"/>
      <c r="AC74" s="41"/>
      <c r="AD74" s="41"/>
      <c r="AE74" s="41"/>
    </row>
    <row r="75" s="2" customFormat="1" ht="26.25" customHeight="1">
      <c r="A75" s="41"/>
      <c r="B75" s="42"/>
      <c r="C75" s="43"/>
      <c r="D75" s="43"/>
      <c r="E75" s="164" t="str">
        <f>E7</f>
        <v>Svitava, úprava Letovice, ř. km 60,922 - 62,290, Letovice, oprava hrází, odtěžení sedimentu</v>
      </c>
      <c r="F75" s="35"/>
      <c r="G75" s="35"/>
      <c r="H75" s="35"/>
      <c r="I75" s="43"/>
      <c r="J75" s="43"/>
      <c r="K75" s="43"/>
      <c r="L75" s="138"/>
      <c r="S75" s="41"/>
      <c r="T75" s="41"/>
      <c r="U75" s="41"/>
      <c r="V75" s="41"/>
      <c r="W75" s="41"/>
      <c r="X75" s="41"/>
      <c r="Y75" s="41"/>
      <c r="Z75" s="41"/>
      <c r="AA75" s="41"/>
      <c r="AB75" s="41"/>
      <c r="AC75" s="41"/>
      <c r="AD75" s="41"/>
      <c r="AE75" s="41"/>
    </row>
    <row r="76" s="2" customFormat="1" ht="12" customHeight="1">
      <c r="A76" s="41"/>
      <c r="B76" s="42"/>
      <c r="C76" s="35" t="s">
        <v>106</v>
      </c>
      <c r="D76" s="43"/>
      <c r="E76" s="43"/>
      <c r="F76" s="43"/>
      <c r="G76" s="43"/>
      <c r="H76" s="43"/>
      <c r="I76" s="43"/>
      <c r="J76" s="43"/>
      <c r="K76" s="43"/>
      <c r="L76" s="138"/>
      <c r="S76" s="41"/>
      <c r="T76" s="41"/>
      <c r="U76" s="41"/>
      <c r="V76" s="41"/>
      <c r="W76" s="41"/>
      <c r="X76" s="41"/>
      <c r="Y76" s="41"/>
      <c r="Z76" s="41"/>
      <c r="AA76" s="41"/>
      <c r="AB76" s="41"/>
      <c r="AC76" s="41"/>
      <c r="AD76" s="41"/>
      <c r="AE76" s="41"/>
    </row>
    <row r="77" s="2" customFormat="1" ht="16.5" customHeight="1">
      <c r="A77" s="41"/>
      <c r="B77" s="42"/>
      <c r="C77" s="43"/>
      <c r="D77" s="43"/>
      <c r="E77" s="72" t="str">
        <f>E9</f>
        <v>SO01 - SO 01 - Oprava hráze</v>
      </c>
      <c r="F77" s="43"/>
      <c r="G77" s="43"/>
      <c r="H77" s="43"/>
      <c r="I77" s="43"/>
      <c r="J77" s="43"/>
      <c r="K77" s="43"/>
      <c r="L77" s="138"/>
      <c r="S77" s="41"/>
      <c r="T77" s="41"/>
      <c r="U77" s="41"/>
      <c r="V77" s="41"/>
      <c r="W77" s="41"/>
      <c r="X77" s="41"/>
      <c r="Y77" s="41"/>
      <c r="Z77" s="41"/>
      <c r="AA77" s="41"/>
      <c r="AB77" s="41"/>
      <c r="AC77" s="41"/>
      <c r="AD77" s="41"/>
      <c r="AE77" s="41"/>
    </row>
    <row r="78" s="2" customFormat="1" ht="6.96" customHeight="1">
      <c r="A78" s="41"/>
      <c r="B78" s="42"/>
      <c r="C78" s="43"/>
      <c r="D78" s="43"/>
      <c r="E78" s="43"/>
      <c r="F78" s="43"/>
      <c r="G78" s="43"/>
      <c r="H78" s="43"/>
      <c r="I78" s="43"/>
      <c r="J78" s="43"/>
      <c r="K78" s="43"/>
      <c r="L78" s="138"/>
      <c r="S78" s="41"/>
      <c r="T78" s="41"/>
      <c r="U78" s="41"/>
      <c r="V78" s="41"/>
      <c r="W78" s="41"/>
      <c r="X78" s="41"/>
      <c r="Y78" s="41"/>
      <c r="Z78" s="41"/>
      <c r="AA78" s="41"/>
      <c r="AB78" s="41"/>
      <c r="AC78" s="41"/>
      <c r="AD78" s="41"/>
      <c r="AE78" s="41"/>
    </row>
    <row r="79" s="2" customFormat="1" ht="12" customHeight="1">
      <c r="A79" s="41"/>
      <c r="B79" s="42"/>
      <c r="C79" s="35" t="s">
        <v>21</v>
      </c>
      <c r="D79" s="43"/>
      <c r="E79" s="43"/>
      <c r="F79" s="30" t="str">
        <f>F12</f>
        <v>k.ú. Letovice</v>
      </c>
      <c r="G79" s="43"/>
      <c r="H79" s="43"/>
      <c r="I79" s="35" t="s">
        <v>23</v>
      </c>
      <c r="J79" s="75" t="str">
        <f>IF(J12="","",J12)</f>
        <v>4. 4. 2025</v>
      </c>
      <c r="K79" s="43"/>
      <c r="L79" s="138"/>
      <c r="S79" s="41"/>
      <c r="T79" s="41"/>
      <c r="U79" s="41"/>
      <c r="V79" s="41"/>
      <c r="W79" s="41"/>
      <c r="X79" s="41"/>
      <c r="Y79" s="41"/>
      <c r="Z79" s="41"/>
      <c r="AA79" s="41"/>
      <c r="AB79" s="41"/>
      <c r="AC79" s="41"/>
      <c r="AD79" s="41"/>
      <c r="AE79" s="41"/>
    </row>
    <row r="80" s="2" customFormat="1" ht="6.96" customHeight="1">
      <c r="A80" s="41"/>
      <c r="B80" s="42"/>
      <c r="C80" s="43"/>
      <c r="D80" s="43"/>
      <c r="E80" s="43"/>
      <c r="F80" s="43"/>
      <c r="G80" s="43"/>
      <c r="H80" s="43"/>
      <c r="I80" s="43"/>
      <c r="J80" s="43"/>
      <c r="K80" s="43"/>
      <c r="L80" s="138"/>
      <c r="S80" s="41"/>
      <c r="T80" s="41"/>
      <c r="U80" s="41"/>
      <c r="V80" s="41"/>
      <c r="W80" s="41"/>
      <c r="X80" s="41"/>
      <c r="Y80" s="41"/>
      <c r="Z80" s="41"/>
      <c r="AA80" s="41"/>
      <c r="AB80" s="41"/>
      <c r="AC80" s="41"/>
      <c r="AD80" s="41"/>
      <c r="AE80" s="41"/>
    </row>
    <row r="81" s="2" customFormat="1" ht="25.65" customHeight="1">
      <c r="A81" s="41"/>
      <c r="B81" s="42"/>
      <c r="C81" s="35" t="s">
        <v>25</v>
      </c>
      <c r="D81" s="43"/>
      <c r="E81" s="43"/>
      <c r="F81" s="30" t="str">
        <f>E15</f>
        <v>Povodí Moravy, s.p.</v>
      </c>
      <c r="G81" s="43"/>
      <c r="H81" s="43"/>
      <c r="I81" s="35" t="s">
        <v>33</v>
      </c>
      <c r="J81" s="39" t="str">
        <f>E21</f>
        <v>Regioprojekt Brno, s.r.o</v>
      </c>
      <c r="K81" s="43"/>
      <c r="L81" s="138"/>
      <c r="S81" s="41"/>
      <c r="T81" s="41"/>
      <c r="U81" s="41"/>
      <c r="V81" s="41"/>
      <c r="W81" s="41"/>
      <c r="X81" s="41"/>
      <c r="Y81" s="41"/>
      <c r="Z81" s="41"/>
      <c r="AA81" s="41"/>
      <c r="AB81" s="41"/>
      <c r="AC81" s="41"/>
      <c r="AD81" s="41"/>
      <c r="AE81" s="41"/>
    </row>
    <row r="82" s="2" customFormat="1" ht="15.15" customHeight="1">
      <c r="A82" s="41"/>
      <c r="B82" s="42"/>
      <c r="C82" s="35" t="s">
        <v>31</v>
      </c>
      <c r="D82" s="43"/>
      <c r="E82" s="43"/>
      <c r="F82" s="30" t="str">
        <f>IF(E18="","",E18)</f>
        <v>Vyplň údaj</v>
      </c>
      <c r="G82" s="43"/>
      <c r="H82" s="43"/>
      <c r="I82" s="35" t="s">
        <v>38</v>
      </c>
      <c r="J82" s="39" t="str">
        <f>E24</f>
        <v>Ing. Michal Doubek</v>
      </c>
      <c r="K82" s="43"/>
      <c r="L82" s="138"/>
      <c r="S82" s="41"/>
      <c r="T82" s="41"/>
      <c r="U82" s="41"/>
      <c r="V82" s="41"/>
      <c r="W82" s="41"/>
      <c r="X82" s="41"/>
      <c r="Y82" s="41"/>
      <c r="Z82" s="41"/>
      <c r="AA82" s="41"/>
      <c r="AB82" s="41"/>
      <c r="AC82" s="41"/>
      <c r="AD82" s="41"/>
      <c r="AE82" s="41"/>
    </row>
    <row r="83" s="2" customFormat="1" ht="10.32" customHeight="1">
      <c r="A83" s="41"/>
      <c r="B83" s="42"/>
      <c r="C83" s="43"/>
      <c r="D83" s="43"/>
      <c r="E83" s="43"/>
      <c r="F83" s="43"/>
      <c r="G83" s="43"/>
      <c r="H83" s="43"/>
      <c r="I83" s="43"/>
      <c r="J83" s="43"/>
      <c r="K83" s="43"/>
      <c r="L83" s="138"/>
      <c r="S83" s="41"/>
      <c r="T83" s="41"/>
      <c r="U83" s="41"/>
      <c r="V83" s="41"/>
      <c r="W83" s="41"/>
      <c r="X83" s="41"/>
      <c r="Y83" s="41"/>
      <c r="Z83" s="41"/>
      <c r="AA83" s="41"/>
      <c r="AB83" s="41"/>
      <c r="AC83" s="41"/>
      <c r="AD83" s="41"/>
      <c r="AE83" s="41"/>
    </row>
    <row r="84" s="11" customFormat="1" ht="29.28" customHeight="1">
      <c r="A84" s="181"/>
      <c r="B84" s="182"/>
      <c r="C84" s="183" t="s">
        <v>127</v>
      </c>
      <c r="D84" s="184" t="s">
        <v>61</v>
      </c>
      <c r="E84" s="184" t="s">
        <v>57</v>
      </c>
      <c r="F84" s="184" t="s">
        <v>58</v>
      </c>
      <c r="G84" s="184" t="s">
        <v>128</v>
      </c>
      <c r="H84" s="184" t="s">
        <v>129</v>
      </c>
      <c r="I84" s="184" t="s">
        <v>130</v>
      </c>
      <c r="J84" s="184" t="s">
        <v>118</v>
      </c>
      <c r="K84" s="185" t="s">
        <v>131</v>
      </c>
      <c r="L84" s="186"/>
      <c r="M84" s="95" t="s">
        <v>19</v>
      </c>
      <c r="N84" s="96" t="s">
        <v>46</v>
      </c>
      <c r="O84" s="96" t="s">
        <v>132</v>
      </c>
      <c r="P84" s="96" t="s">
        <v>133</v>
      </c>
      <c r="Q84" s="96" t="s">
        <v>134</v>
      </c>
      <c r="R84" s="96" t="s">
        <v>135</v>
      </c>
      <c r="S84" s="96" t="s">
        <v>136</v>
      </c>
      <c r="T84" s="97" t="s">
        <v>137</v>
      </c>
      <c r="U84" s="181"/>
      <c r="V84" s="181"/>
      <c r="W84" s="181"/>
      <c r="X84" s="181"/>
      <c r="Y84" s="181"/>
      <c r="Z84" s="181"/>
      <c r="AA84" s="181"/>
      <c r="AB84" s="181"/>
      <c r="AC84" s="181"/>
      <c r="AD84" s="181"/>
      <c r="AE84" s="181"/>
    </row>
    <row r="85" s="2" customFormat="1" ht="22.8" customHeight="1">
      <c r="A85" s="41"/>
      <c r="B85" s="42"/>
      <c r="C85" s="102" t="s">
        <v>138</v>
      </c>
      <c r="D85" s="43"/>
      <c r="E85" s="43"/>
      <c r="F85" s="43"/>
      <c r="G85" s="43"/>
      <c r="H85" s="43"/>
      <c r="I85" s="43"/>
      <c r="J85" s="187">
        <f>BK85</f>
        <v>0</v>
      </c>
      <c r="K85" s="43"/>
      <c r="L85" s="47"/>
      <c r="M85" s="98"/>
      <c r="N85" s="188"/>
      <c r="O85" s="99"/>
      <c r="P85" s="189">
        <f>P86</f>
        <v>0</v>
      </c>
      <c r="Q85" s="99"/>
      <c r="R85" s="189">
        <f>R86</f>
        <v>882.02761975450005</v>
      </c>
      <c r="S85" s="99"/>
      <c r="T85" s="190">
        <f>T86</f>
        <v>72.465120000000013</v>
      </c>
      <c r="U85" s="41"/>
      <c r="V85" s="41"/>
      <c r="W85" s="41"/>
      <c r="X85" s="41"/>
      <c r="Y85" s="41"/>
      <c r="Z85" s="41"/>
      <c r="AA85" s="41"/>
      <c r="AB85" s="41"/>
      <c r="AC85" s="41"/>
      <c r="AD85" s="41"/>
      <c r="AE85" s="41"/>
      <c r="AT85" s="20" t="s">
        <v>75</v>
      </c>
      <c r="AU85" s="20" t="s">
        <v>119</v>
      </c>
      <c r="BK85" s="191">
        <f>BK86</f>
        <v>0</v>
      </c>
    </row>
    <row r="86" s="12" customFormat="1" ht="25.92" customHeight="1">
      <c r="A86" s="12"/>
      <c r="B86" s="192"/>
      <c r="C86" s="193"/>
      <c r="D86" s="194" t="s">
        <v>75</v>
      </c>
      <c r="E86" s="195" t="s">
        <v>139</v>
      </c>
      <c r="F86" s="195" t="s">
        <v>140</v>
      </c>
      <c r="G86" s="193"/>
      <c r="H86" s="193"/>
      <c r="I86" s="196"/>
      <c r="J86" s="197">
        <f>BK86</f>
        <v>0</v>
      </c>
      <c r="K86" s="193"/>
      <c r="L86" s="198"/>
      <c r="M86" s="199"/>
      <c r="N86" s="200"/>
      <c r="O86" s="200"/>
      <c r="P86" s="201">
        <f>P87+P219+P254+P262</f>
        <v>0</v>
      </c>
      <c r="Q86" s="200"/>
      <c r="R86" s="201">
        <f>R87+R219+R254+R262</f>
        <v>882.02761975450005</v>
      </c>
      <c r="S86" s="200"/>
      <c r="T86" s="202">
        <f>T87+T219+T254+T262</f>
        <v>72.465120000000013</v>
      </c>
      <c r="U86" s="12"/>
      <c r="V86" s="12"/>
      <c r="W86" s="12"/>
      <c r="X86" s="12"/>
      <c r="Y86" s="12"/>
      <c r="Z86" s="12"/>
      <c r="AA86" s="12"/>
      <c r="AB86" s="12"/>
      <c r="AC86" s="12"/>
      <c r="AD86" s="12"/>
      <c r="AE86" s="12"/>
      <c r="AR86" s="203" t="s">
        <v>84</v>
      </c>
      <c r="AT86" s="204" t="s">
        <v>75</v>
      </c>
      <c r="AU86" s="204" t="s">
        <v>76</v>
      </c>
      <c r="AY86" s="203" t="s">
        <v>141</v>
      </c>
      <c r="BK86" s="205">
        <f>BK87+BK219+BK254+BK262</f>
        <v>0</v>
      </c>
    </row>
    <row r="87" s="12" customFormat="1" ht="22.8" customHeight="1">
      <c r="A87" s="12"/>
      <c r="B87" s="192"/>
      <c r="C87" s="193"/>
      <c r="D87" s="194" t="s">
        <v>75</v>
      </c>
      <c r="E87" s="206" t="s">
        <v>84</v>
      </c>
      <c r="F87" s="206" t="s">
        <v>142</v>
      </c>
      <c r="G87" s="193"/>
      <c r="H87" s="193"/>
      <c r="I87" s="196"/>
      <c r="J87" s="207">
        <f>BK87</f>
        <v>0</v>
      </c>
      <c r="K87" s="193"/>
      <c r="L87" s="198"/>
      <c r="M87" s="199"/>
      <c r="N87" s="200"/>
      <c r="O87" s="200"/>
      <c r="P87" s="201">
        <f>SUM(P88:P218)</f>
        <v>0</v>
      </c>
      <c r="Q87" s="200"/>
      <c r="R87" s="201">
        <f>SUM(R88:R218)</f>
        <v>7.9686600000000007</v>
      </c>
      <c r="S87" s="200"/>
      <c r="T87" s="202">
        <f>SUM(T88:T218)</f>
        <v>72.465120000000013</v>
      </c>
      <c r="U87" s="12"/>
      <c r="V87" s="12"/>
      <c r="W87" s="12"/>
      <c r="X87" s="12"/>
      <c r="Y87" s="12"/>
      <c r="Z87" s="12"/>
      <c r="AA87" s="12"/>
      <c r="AB87" s="12"/>
      <c r="AC87" s="12"/>
      <c r="AD87" s="12"/>
      <c r="AE87" s="12"/>
      <c r="AR87" s="203" t="s">
        <v>84</v>
      </c>
      <c r="AT87" s="204" t="s">
        <v>75</v>
      </c>
      <c r="AU87" s="204" t="s">
        <v>84</v>
      </c>
      <c r="AY87" s="203" t="s">
        <v>141</v>
      </c>
      <c r="BK87" s="205">
        <f>SUM(BK88:BK218)</f>
        <v>0</v>
      </c>
    </row>
    <row r="88" s="2" customFormat="1" ht="37.8" customHeight="1">
      <c r="A88" s="41"/>
      <c r="B88" s="42"/>
      <c r="C88" s="208" t="s">
        <v>84</v>
      </c>
      <c r="D88" s="208" t="s">
        <v>143</v>
      </c>
      <c r="E88" s="209" t="s">
        <v>144</v>
      </c>
      <c r="F88" s="210" t="s">
        <v>145</v>
      </c>
      <c r="G88" s="211" t="s">
        <v>146</v>
      </c>
      <c r="H88" s="212">
        <v>39.816000000000002</v>
      </c>
      <c r="I88" s="213"/>
      <c r="J88" s="214">
        <f>ROUND(I88*H88,2)</f>
        <v>0</v>
      </c>
      <c r="K88" s="210" t="s">
        <v>147</v>
      </c>
      <c r="L88" s="47"/>
      <c r="M88" s="215" t="s">
        <v>19</v>
      </c>
      <c r="N88" s="216" t="s">
        <v>47</v>
      </c>
      <c r="O88" s="87"/>
      <c r="P88" s="217">
        <f>O88*H88</f>
        <v>0</v>
      </c>
      <c r="Q88" s="217">
        <v>0</v>
      </c>
      <c r="R88" s="217">
        <f>Q88*H88</f>
        <v>0</v>
      </c>
      <c r="S88" s="217">
        <v>1.8200000000000001</v>
      </c>
      <c r="T88" s="218">
        <f>S88*H88</f>
        <v>72.465120000000013</v>
      </c>
      <c r="U88" s="41"/>
      <c r="V88" s="41"/>
      <c r="W88" s="41"/>
      <c r="X88" s="41"/>
      <c r="Y88" s="41"/>
      <c r="Z88" s="41"/>
      <c r="AA88" s="41"/>
      <c r="AB88" s="41"/>
      <c r="AC88" s="41"/>
      <c r="AD88" s="41"/>
      <c r="AE88" s="41"/>
      <c r="AR88" s="219" t="s">
        <v>148</v>
      </c>
      <c r="AT88" s="219" t="s">
        <v>143</v>
      </c>
      <c r="AU88" s="219" t="s">
        <v>86</v>
      </c>
      <c r="AY88" s="20" t="s">
        <v>141</v>
      </c>
      <c r="BE88" s="220">
        <f>IF(N88="základní",J88,0)</f>
        <v>0</v>
      </c>
      <c r="BF88" s="220">
        <f>IF(N88="snížená",J88,0)</f>
        <v>0</v>
      </c>
      <c r="BG88" s="220">
        <f>IF(N88="zákl. přenesená",J88,0)</f>
        <v>0</v>
      </c>
      <c r="BH88" s="220">
        <f>IF(N88="sníž. přenesená",J88,0)</f>
        <v>0</v>
      </c>
      <c r="BI88" s="220">
        <f>IF(N88="nulová",J88,0)</f>
        <v>0</v>
      </c>
      <c r="BJ88" s="20" t="s">
        <v>84</v>
      </c>
      <c r="BK88" s="220">
        <f>ROUND(I88*H88,2)</f>
        <v>0</v>
      </c>
      <c r="BL88" s="20" t="s">
        <v>148</v>
      </c>
      <c r="BM88" s="219" t="s">
        <v>149</v>
      </c>
    </row>
    <row r="89" s="2" customFormat="1">
      <c r="A89" s="41"/>
      <c r="B89" s="42"/>
      <c r="C89" s="43"/>
      <c r="D89" s="221" t="s">
        <v>150</v>
      </c>
      <c r="E89" s="43"/>
      <c r="F89" s="222" t="s">
        <v>151</v>
      </c>
      <c r="G89" s="43"/>
      <c r="H89" s="43"/>
      <c r="I89" s="223"/>
      <c r="J89" s="43"/>
      <c r="K89" s="43"/>
      <c r="L89" s="47"/>
      <c r="M89" s="224"/>
      <c r="N89" s="225"/>
      <c r="O89" s="87"/>
      <c r="P89" s="87"/>
      <c r="Q89" s="87"/>
      <c r="R89" s="87"/>
      <c r="S89" s="87"/>
      <c r="T89" s="88"/>
      <c r="U89" s="41"/>
      <c r="V89" s="41"/>
      <c r="W89" s="41"/>
      <c r="X89" s="41"/>
      <c r="Y89" s="41"/>
      <c r="Z89" s="41"/>
      <c r="AA89" s="41"/>
      <c r="AB89" s="41"/>
      <c r="AC89" s="41"/>
      <c r="AD89" s="41"/>
      <c r="AE89" s="41"/>
      <c r="AT89" s="20" t="s">
        <v>150</v>
      </c>
      <c r="AU89" s="20" t="s">
        <v>86</v>
      </c>
    </row>
    <row r="90" s="13" customFormat="1">
      <c r="A90" s="13"/>
      <c r="B90" s="226"/>
      <c r="C90" s="227"/>
      <c r="D90" s="228" t="s">
        <v>152</v>
      </c>
      <c r="E90" s="229" t="s">
        <v>19</v>
      </c>
      <c r="F90" s="230" t="s">
        <v>153</v>
      </c>
      <c r="G90" s="227"/>
      <c r="H90" s="231">
        <v>39.816000000000002</v>
      </c>
      <c r="I90" s="232"/>
      <c r="J90" s="227"/>
      <c r="K90" s="227"/>
      <c r="L90" s="233"/>
      <c r="M90" s="234"/>
      <c r="N90" s="235"/>
      <c r="O90" s="235"/>
      <c r="P90" s="235"/>
      <c r="Q90" s="235"/>
      <c r="R90" s="235"/>
      <c r="S90" s="235"/>
      <c r="T90" s="236"/>
      <c r="U90" s="13"/>
      <c r="V90" s="13"/>
      <c r="W90" s="13"/>
      <c r="X90" s="13"/>
      <c r="Y90" s="13"/>
      <c r="Z90" s="13"/>
      <c r="AA90" s="13"/>
      <c r="AB90" s="13"/>
      <c r="AC90" s="13"/>
      <c r="AD90" s="13"/>
      <c r="AE90" s="13"/>
      <c r="AT90" s="237" t="s">
        <v>152</v>
      </c>
      <c r="AU90" s="237" t="s">
        <v>86</v>
      </c>
      <c r="AV90" s="13" t="s">
        <v>86</v>
      </c>
      <c r="AW90" s="13" t="s">
        <v>37</v>
      </c>
      <c r="AX90" s="13" t="s">
        <v>76</v>
      </c>
      <c r="AY90" s="237" t="s">
        <v>141</v>
      </c>
    </row>
    <row r="91" s="14" customFormat="1">
      <c r="A91" s="14"/>
      <c r="B91" s="238"/>
      <c r="C91" s="239"/>
      <c r="D91" s="228" t="s">
        <v>152</v>
      </c>
      <c r="E91" s="240" t="s">
        <v>95</v>
      </c>
      <c r="F91" s="241" t="s">
        <v>154</v>
      </c>
      <c r="G91" s="239"/>
      <c r="H91" s="242">
        <v>39.816000000000002</v>
      </c>
      <c r="I91" s="243"/>
      <c r="J91" s="239"/>
      <c r="K91" s="239"/>
      <c r="L91" s="244"/>
      <c r="M91" s="245"/>
      <c r="N91" s="246"/>
      <c r="O91" s="246"/>
      <c r="P91" s="246"/>
      <c r="Q91" s="246"/>
      <c r="R91" s="246"/>
      <c r="S91" s="246"/>
      <c r="T91" s="247"/>
      <c r="U91" s="14"/>
      <c r="V91" s="14"/>
      <c r="W91" s="14"/>
      <c r="X91" s="14"/>
      <c r="Y91" s="14"/>
      <c r="Z91" s="14"/>
      <c r="AA91" s="14"/>
      <c r="AB91" s="14"/>
      <c r="AC91" s="14"/>
      <c r="AD91" s="14"/>
      <c r="AE91" s="14"/>
      <c r="AT91" s="248" t="s">
        <v>152</v>
      </c>
      <c r="AU91" s="248" t="s">
        <v>86</v>
      </c>
      <c r="AV91" s="14" t="s">
        <v>148</v>
      </c>
      <c r="AW91" s="14" t="s">
        <v>37</v>
      </c>
      <c r="AX91" s="14" t="s">
        <v>84</v>
      </c>
      <c r="AY91" s="248" t="s">
        <v>141</v>
      </c>
    </row>
    <row r="92" s="2" customFormat="1" ht="44.25" customHeight="1">
      <c r="A92" s="41"/>
      <c r="B92" s="42"/>
      <c r="C92" s="208" t="s">
        <v>86</v>
      </c>
      <c r="D92" s="208" t="s">
        <v>143</v>
      </c>
      <c r="E92" s="209" t="s">
        <v>155</v>
      </c>
      <c r="F92" s="210" t="s">
        <v>156</v>
      </c>
      <c r="G92" s="211" t="s">
        <v>146</v>
      </c>
      <c r="H92" s="212">
        <v>19.908000000000001</v>
      </c>
      <c r="I92" s="213"/>
      <c r="J92" s="214">
        <f>ROUND(I92*H92,2)</f>
        <v>0</v>
      </c>
      <c r="K92" s="210" t="s">
        <v>147</v>
      </c>
      <c r="L92" s="47"/>
      <c r="M92" s="215" t="s">
        <v>19</v>
      </c>
      <c r="N92" s="216" t="s">
        <v>47</v>
      </c>
      <c r="O92" s="87"/>
      <c r="P92" s="217">
        <f>O92*H92</f>
        <v>0</v>
      </c>
      <c r="Q92" s="217">
        <v>0.40000000000000002</v>
      </c>
      <c r="R92" s="217">
        <f>Q92*H92</f>
        <v>7.9632000000000005</v>
      </c>
      <c r="S92" s="217">
        <v>0</v>
      </c>
      <c r="T92" s="218">
        <f>S92*H92</f>
        <v>0</v>
      </c>
      <c r="U92" s="41"/>
      <c r="V92" s="41"/>
      <c r="W92" s="41"/>
      <c r="X92" s="41"/>
      <c r="Y92" s="41"/>
      <c r="Z92" s="41"/>
      <c r="AA92" s="41"/>
      <c r="AB92" s="41"/>
      <c r="AC92" s="41"/>
      <c r="AD92" s="41"/>
      <c r="AE92" s="41"/>
      <c r="AR92" s="219" t="s">
        <v>148</v>
      </c>
      <c r="AT92" s="219" t="s">
        <v>143</v>
      </c>
      <c r="AU92" s="219" t="s">
        <v>86</v>
      </c>
      <c r="AY92" s="20" t="s">
        <v>141</v>
      </c>
      <c r="BE92" s="220">
        <f>IF(N92="základní",J92,0)</f>
        <v>0</v>
      </c>
      <c r="BF92" s="220">
        <f>IF(N92="snížená",J92,0)</f>
        <v>0</v>
      </c>
      <c r="BG92" s="220">
        <f>IF(N92="zákl. přenesená",J92,0)</f>
        <v>0</v>
      </c>
      <c r="BH92" s="220">
        <f>IF(N92="sníž. přenesená",J92,0)</f>
        <v>0</v>
      </c>
      <c r="BI92" s="220">
        <f>IF(N92="nulová",J92,0)</f>
        <v>0</v>
      </c>
      <c r="BJ92" s="20" t="s">
        <v>84</v>
      </c>
      <c r="BK92" s="220">
        <f>ROUND(I92*H92,2)</f>
        <v>0</v>
      </c>
      <c r="BL92" s="20" t="s">
        <v>148</v>
      </c>
      <c r="BM92" s="219" t="s">
        <v>157</v>
      </c>
    </row>
    <row r="93" s="2" customFormat="1">
      <c r="A93" s="41"/>
      <c r="B93" s="42"/>
      <c r="C93" s="43"/>
      <c r="D93" s="221" t="s">
        <v>150</v>
      </c>
      <c r="E93" s="43"/>
      <c r="F93" s="222" t="s">
        <v>158</v>
      </c>
      <c r="G93" s="43"/>
      <c r="H93" s="43"/>
      <c r="I93" s="223"/>
      <c r="J93" s="43"/>
      <c r="K93" s="43"/>
      <c r="L93" s="47"/>
      <c r="M93" s="224"/>
      <c r="N93" s="225"/>
      <c r="O93" s="87"/>
      <c r="P93" s="87"/>
      <c r="Q93" s="87"/>
      <c r="R93" s="87"/>
      <c r="S93" s="87"/>
      <c r="T93" s="88"/>
      <c r="U93" s="41"/>
      <c r="V93" s="41"/>
      <c r="W93" s="41"/>
      <c r="X93" s="41"/>
      <c r="Y93" s="41"/>
      <c r="Z93" s="41"/>
      <c r="AA93" s="41"/>
      <c r="AB93" s="41"/>
      <c r="AC93" s="41"/>
      <c r="AD93" s="41"/>
      <c r="AE93" s="41"/>
      <c r="AT93" s="20" t="s">
        <v>150</v>
      </c>
      <c r="AU93" s="20" t="s">
        <v>86</v>
      </c>
    </row>
    <row r="94" s="13" customFormat="1">
      <c r="A94" s="13"/>
      <c r="B94" s="226"/>
      <c r="C94" s="227"/>
      <c r="D94" s="228" t="s">
        <v>152</v>
      </c>
      <c r="E94" s="229" t="s">
        <v>19</v>
      </c>
      <c r="F94" s="230" t="s">
        <v>159</v>
      </c>
      <c r="G94" s="227"/>
      <c r="H94" s="231">
        <v>19.908000000000001</v>
      </c>
      <c r="I94" s="232"/>
      <c r="J94" s="227"/>
      <c r="K94" s="227"/>
      <c r="L94" s="233"/>
      <c r="M94" s="234"/>
      <c r="N94" s="235"/>
      <c r="O94" s="235"/>
      <c r="P94" s="235"/>
      <c r="Q94" s="235"/>
      <c r="R94" s="235"/>
      <c r="S94" s="235"/>
      <c r="T94" s="236"/>
      <c r="U94" s="13"/>
      <c r="V94" s="13"/>
      <c r="W94" s="13"/>
      <c r="X94" s="13"/>
      <c r="Y94" s="13"/>
      <c r="Z94" s="13"/>
      <c r="AA94" s="13"/>
      <c r="AB94" s="13"/>
      <c r="AC94" s="13"/>
      <c r="AD94" s="13"/>
      <c r="AE94" s="13"/>
      <c r="AT94" s="237" t="s">
        <v>152</v>
      </c>
      <c r="AU94" s="237" t="s">
        <v>86</v>
      </c>
      <c r="AV94" s="13" t="s">
        <v>86</v>
      </c>
      <c r="AW94" s="13" t="s">
        <v>37</v>
      </c>
      <c r="AX94" s="13" t="s">
        <v>76</v>
      </c>
      <c r="AY94" s="237" t="s">
        <v>141</v>
      </c>
    </row>
    <row r="95" s="14" customFormat="1">
      <c r="A95" s="14"/>
      <c r="B95" s="238"/>
      <c r="C95" s="239"/>
      <c r="D95" s="228" t="s">
        <v>152</v>
      </c>
      <c r="E95" s="240" t="s">
        <v>19</v>
      </c>
      <c r="F95" s="241" t="s">
        <v>154</v>
      </c>
      <c r="G95" s="239"/>
      <c r="H95" s="242">
        <v>19.908000000000001</v>
      </c>
      <c r="I95" s="243"/>
      <c r="J95" s="239"/>
      <c r="K95" s="239"/>
      <c r="L95" s="244"/>
      <c r="M95" s="245"/>
      <c r="N95" s="246"/>
      <c r="O95" s="246"/>
      <c r="P95" s="246"/>
      <c r="Q95" s="246"/>
      <c r="R95" s="246"/>
      <c r="S95" s="246"/>
      <c r="T95" s="247"/>
      <c r="U95" s="14"/>
      <c r="V95" s="14"/>
      <c r="W95" s="14"/>
      <c r="X95" s="14"/>
      <c r="Y95" s="14"/>
      <c r="Z95" s="14"/>
      <c r="AA95" s="14"/>
      <c r="AB95" s="14"/>
      <c r="AC95" s="14"/>
      <c r="AD95" s="14"/>
      <c r="AE95" s="14"/>
      <c r="AT95" s="248" t="s">
        <v>152</v>
      </c>
      <c r="AU95" s="248" t="s">
        <v>86</v>
      </c>
      <c r="AV95" s="14" t="s">
        <v>148</v>
      </c>
      <c r="AW95" s="14" t="s">
        <v>37</v>
      </c>
      <c r="AX95" s="14" t="s">
        <v>84</v>
      </c>
      <c r="AY95" s="248" t="s">
        <v>141</v>
      </c>
    </row>
    <row r="96" s="2" customFormat="1" ht="49.05" customHeight="1">
      <c r="A96" s="41"/>
      <c r="B96" s="42"/>
      <c r="C96" s="208" t="s">
        <v>160</v>
      </c>
      <c r="D96" s="208" t="s">
        <v>143</v>
      </c>
      <c r="E96" s="209" t="s">
        <v>161</v>
      </c>
      <c r="F96" s="210" t="s">
        <v>162</v>
      </c>
      <c r="G96" s="211" t="s">
        <v>146</v>
      </c>
      <c r="H96" s="212">
        <v>39.816000000000002</v>
      </c>
      <c r="I96" s="213"/>
      <c r="J96" s="214">
        <f>ROUND(I96*H96,2)</f>
        <v>0</v>
      </c>
      <c r="K96" s="210" t="s">
        <v>147</v>
      </c>
      <c r="L96" s="47"/>
      <c r="M96" s="215" t="s">
        <v>19</v>
      </c>
      <c r="N96" s="216" t="s">
        <v>47</v>
      </c>
      <c r="O96" s="87"/>
      <c r="P96" s="217">
        <f>O96*H96</f>
        <v>0</v>
      </c>
      <c r="Q96" s="217">
        <v>0</v>
      </c>
      <c r="R96" s="217">
        <f>Q96*H96</f>
        <v>0</v>
      </c>
      <c r="S96" s="217">
        <v>0</v>
      </c>
      <c r="T96" s="218">
        <f>S96*H96</f>
        <v>0</v>
      </c>
      <c r="U96" s="41"/>
      <c r="V96" s="41"/>
      <c r="W96" s="41"/>
      <c r="X96" s="41"/>
      <c r="Y96" s="41"/>
      <c r="Z96" s="41"/>
      <c r="AA96" s="41"/>
      <c r="AB96" s="41"/>
      <c r="AC96" s="41"/>
      <c r="AD96" s="41"/>
      <c r="AE96" s="41"/>
      <c r="AR96" s="219" t="s">
        <v>148</v>
      </c>
      <c r="AT96" s="219" t="s">
        <v>143</v>
      </c>
      <c r="AU96" s="219" t="s">
        <v>86</v>
      </c>
      <c r="AY96" s="20" t="s">
        <v>141</v>
      </c>
      <c r="BE96" s="220">
        <f>IF(N96="základní",J96,0)</f>
        <v>0</v>
      </c>
      <c r="BF96" s="220">
        <f>IF(N96="snížená",J96,0)</f>
        <v>0</v>
      </c>
      <c r="BG96" s="220">
        <f>IF(N96="zákl. přenesená",J96,0)</f>
        <v>0</v>
      </c>
      <c r="BH96" s="220">
        <f>IF(N96="sníž. přenesená",J96,0)</f>
        <v>0</v>
      </c>
      <c r="BI96" s="220">
        <f>IF(N96="nulová",J96,0)</f>
        <v>0</v>
      </c>
      <c r="BJ96" s="20" t="s">
        <v>84</v>
      </c>
      <c r="BK96" s="220">
        <f>ROUND(I96*H96,2)</f>
        <v>0</v>
      </c>
      <c r="BL96" s="20" t="s">
        <v>148</v>
      </c>
      <c r="BM96" s="219" t="s">
        <v>163</v>
      </c>
    </row>
    <row r="97" s="2" customFormat="1">
      <c r="A97" s="41"/>
      <c r="B97" s="42"/>
      <c r="C97" s="43"/>
      <c r="D97" s="221" t="s">
        <v>150</v>
      </c>
      <c r="E97" s="43"/>
      <c r="F97" s="222" t="s">
        <v>164</v>
      </c>
      <c r="G97" s="43"/>
      <c r="H97" s="43"/>
      <c r="I97" s="223"/>
      <c r="J97" s="43"/>
      <c r="K97" s="43"/>
      <c r="L97" s="47"/>
      <c r="M97" s="224"/>
      <c r="N97" s="225"/>
      <c r="O97" s="87"/>
      <c r="P97" s="87"/>
      <c r="Q97" s="87"/>
      <c r="R97" s="87"/>
      <c r="S97" s="87"/>
      <c r="T97" s="88"/>
      <c r="U97" s="41"/>
      <c r="V97" s="41"/>
      <c r="W97" s="41"/>
      <c r="X97" s="41"/>
      <c r="Y97" s="41"/>
      <c r="Z97" s="41"/>
      <c r="AA97" s="41"/>
      <c r="AB97" s="41"/>
      <c r="AC97" s="41"/>
      <c r="AD97" s="41"/>
      <c r="AE97" s="41"/>
      <c r="AT97" s="20" t="s">
        <v>150</v>
      </c>
      <c r="AU97" s="20" t="s">
        <v>86</v>
      </c>
    </row>
    <row r="98" s="13" customFormat="1">
      <c r="A98" s="13"/>
      <c r="B98" s="226"/>
      <c r="C98" s="227"/>
      <c r="D98" s="228" t="s">
        <v>152</v>
      </c>
      <c r="E98" s="229" t="s">
        <v>19</v>
      </c>
      <c r="F98" s="230" t="s">
        <v>95</v>
      </c>
      <c r="G98" s="227"/>
      <c r="H98" s="231">
        <v>39.816000000000002</v>
      </c>
      <c r="I98" s="232"/>
      <c r="J98" s="227"/>
      <c r="K98" s="227"/>
      <c r="L98" s="233"/>
      <c r="M98" s="234"/>
      <c r="N98" s="235"/>
      <c r="O98" s="235"/>
      <c r="P98" s="235"/>
      <c r="Q98" s="235"/>
      <c r="R98" s="235"/>
      <c r="S98" s="235"/>
      <c r="T98" s="236"/>
      <c r="U98" s="13"/>
      <c r="V98" s="13"/>
      <c r="W98" s="13"/>
      <c r="X98" s="13"/>
      <c r="Y98" s="13"/>
      <c r="Z98" s="13"/>
      <c r="AA98" s="13"/>
      <c r="AB98" s="13"/>
      <c r="AC98" s="13"/>
      <c r="AD98" s="13"/>
      <c r="AE98" s="13"/>
      <c r="AT98" s="237" t="s">
        <v>152</v>
      </c>
      <c r="AU98" s="237" t="s">
        <v>86</v>
      </c>
      <c r="AV98" s="13" t="s">
        <v>86</v>
      </c>
      <c r="AW98" s="13" t="s">
        <v>37</v>
      </c>
      <c r="AX98" s="13" t="s">
        <v>76</v>
      </c>
      <c r="AY98" s="237" t="s">
        <v>141</v>
      </c>
    </row>
    <row r="99" s="14" customFormat="1">
      <c r="A99" s="14"/>
      <c r="B99" s="238"/>
      <c r="C99" s="239"/>
      <c r="D99" s="228" t="s">
        <v>152</v>
      </c>
      <c r="E99" s="240" t="s">
        <v>19</v>
      </c>
      <c r="F99" s="241" t="s">
        <v>154</v>
      </c>
      <c r="G99" s="239"/>
      <c r="H99" s="242">
        <v>39.816000000000002</v>
      </c>
      <c r="I99" s="243"/>
      <c r="J99" s="239"/>
      <c r="K99" s="239"/>
      <c r="L99" s="244"/>
      <c r="M99" s="245"/>
      <c r="N99" s="246"/>
      <c r="O99" s="246"/>
      <c r="P99" s="246"/>
      <c r="Q99" s="246"/>
      <c r="R99" s="246"/>
      <c r="S99" s="246"/>
      <c r="T99" s="247"/>
      <c r="U99" s="14"/>
      <c r="V99" s="14"/>
      <c r="W99" s="14"/>
      <c r="X99" s="14"/>
      <c r="Y99" s="14"/>
      <c r="Z99" s="14"/>
      <c r="AA99" s="14"/>
      <c r="AB99" s="14"/>
      <c r="AC99" s="14"/>
      <c r="AD99" s="14"/>
      <c r="AE99" s="14"/>
      <c r="AT99" s="248" t="s">
        <v>152</v>
      </c>
      <c r="AU99" s="248" t="s">
        <v>86</v>
      </c>
      <c r="AV99" s="14" t="s">
        <v>148</v>
      </c>
      <c r="AW99" s="14" t="s">
        <v>37</v>
      </c>
      <c r="AX99" s="14" t="s">
        <v>84</v>
      </c>
      <c r="AY99" s="248" t="s">
        <v>141</v>
      </c>
    </row>
    <row r="100" s="2" customFormat="1" ht="24.15" customHeight="1">
      <c r="A100" s="41"/>
      <c r="B100" s="42"/>
      <c r="C100" s="208" t="s">
        <v>148</v>
      </c>
      <c r="D100" s="208" t="s">
        <v>143</v>
      </c>
      <c r="E100" s="209" t="s">
        <v>165</v>
      </c>
      <c r="F100" s="210" t="s">
        <v>166</v>
      </c>
      <c r="G100" s="211" t="s">
        <v>167</v>
      </c>
      <c r="H100" s="212">
        <v>150</v>
      </c>
      <c r="I100" s="213"/>
      <c r="J100" s="214">
        <f>ROUND(I100*H100,2)</f>
        <v>0</v>
      </c>
      <c r="K100" s="210" t="s">
        <v>147</v>
      </c>
      <c r="L100" s="47"/>
      <c r="M100" s="215" t="s">
        <v>19</v>
      </c>
      <c r="N100" s="216" t="s">
        <v>47</v>
      </c>
      <c r="O100" s="87"/>
      <c r="P100" s="217">
        <f>O100*H100</f>
        <v>0</v>
      </c>
      <c r="Q100" s="217">
        <v>0</v>
      </c>
      <c r="R100" s="217">
        <f>Q100*H100</f>
        <v>0</v>
      </c>
      <c r="S100" s="217">
        <v>0</v>
      </c>
      <c r="T100" s="218">
        <f>S100*H100</f>
        <v>0</v>
      </c>
      <c r="U100" s="41"/>
      <c r="V100" s="41"/>
      <c r="W100" s="41"/>
      <c r="X100" s="41"/>
      <c r="Y100" s="41"/>
      <c r="Z100" s="41"/>
      <c r="AA100" s="41"/>
      <c r="AB100" s="41"/>
      <c r="AC100" s="41"/>
      <c r="AD100" s="41"/>
      <c r="AE100" s="41"/>
      <c r="AR100" s="219" t="s">
        <v>148</v>
      </c>
      <c r="AT100" s="219" t="s">
        <v>143</v>
      </c>
      <c r="AU100" s="219" t="s">
        <v>86</v>
      </c>
      <c r="AY100" s="20" t="s">
        <v>141</v>
      </c>
      <c r="BE100" s="220">
        <f>IF(N100="základní",J100,0)</f>
        <v>0</v>
      </c>
      <c r="BF100" s="220">
        <f>IF(N100="snížená",J100,0)</f>
        <v>0</v>
      </c>
      <c r="BG100" s="220">
        <f>IF(N100="zákl. přenesená",J100,0)</f>
        <v>0</v>
      </c>
      <c r="BH100" s="220">
        <f>IF(N100="sníž. přenesená",J100,0)</f>
        <v>0</v>
      </c>
      <c r="BI100" s="220">
        <f>IF(N100="nulová",J100,0)</f>
        <v>0</v>
      </c>
      <c r="BJ100" s="20" t="s">
        <v>84</v>
      </c>
      <c r="BK100" s="220">
        <f>ROUND(I100*H100,2)</f>
        <v>0</v>
      </c>
      <c r="BL100" s="20" t="s">
        <v>148</v>
      </c>
      <c r="BM100" s="219" t="s">
        <v>168</v>
      </c>
    </row>
    <row r="101" s="2" customFormat="1">
      <c r="A101" s="41"/>
      <c r="B101" s="42"/>
      <c r="C101" s="43"/>
      <c r="D101" s="221" t="s">
        <v>150</v>
      </c>
      <c r="E101" s="43"/>
      <c r="F101" s="222" t="s">
        <v>169</v>
      </c>
      <c r="G101" s="43"/>
      <c r="H101" s="43"/>
      <c r="I101" s="223"/>
      <c r="J101" s="43"/>
      <c r="K101" s="43"/>
      <c r="L101" s="47"/>
      <c r="M101" s="224"/>
      <c r="N101" s="225"/>
      <c r="O101" s="87"/>
      <c r="P101" s="87"/>
      <c r="Q101" s="87"/>
      <c r="R101" s="87"/>
      <c r="S101" s="87"/>
      <c r="T101" s="88"/>
      <c r="U101" s="41"/>
      <c r="V101" s="41"/>
      <c r="W101" s="41"/>
      <c r="X101" s="41"/>
      <c r="Y101" s="41"/>
      <c r="Z101" s="41"/>
      <c r="AA101" s="41"/>
      <c r="AB101" s="41"/>
      <c r="AC101" s="41"/>
      <c r="AD101" s="41"/>
      <c r="AE101" s="41"/>
      <c r="AT101" s="20" t="s">
        <v>150</v>
      </c>
      <c r="AU101" s="20" t="s">
        <v>86</v>
      </c>
    </row>
    <row r="102" s="13" customFormat="1">
      <c r="A102" s="13"/>
      <c r="B102" s="226"/>
      <c r="C102" s="227"/>
      <c r="D102" s="228" t="s">
        <v>152</v>
      </c>
      <c r="E102" s="229" t="s">
        <v>19</v>
      </c>
      <c r="F102" s="230" t="s">
        <v>170</v>
      </c>
      <c r="G102" s="227"/>
      <c r="H102" s="231">
        <v>150</v>
      </c>
      <c r="I102" s="232"/>
      <c r="J102" s="227"/>
      <c r="K102" s="227"/>
      <c r="L102" s="233"/>
      <c r="M102" s="234"/>
      <c r="N102" s="235"/>
      <c r="O102" s="235"/>
      <c r="P102" s="235"/>
      <c r="Q102" s="235"/>
      <c r="R102" s="235"/>
      <c r="S102" s="235"/>
      <c r="T102" s="236"/>
      <c r="U102" s="13"/>
      <c r="V102" s="13"/>
      <c r="W102" s="13"/>
      <c r="X102" s="13"/>
      <c r="Y102" s="13"/>
      <c r="Z102" s="13"/>
      <c r="AA102" s="13"/>
      <c r="AB102" s="13"/>
      <c r="AC102" s="13"/>
      <c r="AD102" s="13"/>
      <c r="AE102" s="13"/>
      <c r="AT102" s="237" t="s">
        <v>152</v>
      </c>
      <c r="AU102" s="237" t="s">
        <v>86</v>
      </c>
      <c r="AV102" s="13" t="s">
        <v>86</v>
      </c>
      <c r="AW102" s="13" t="s">
        <v>37</v>
      </c>
      <c r="AX102" s="13" t="s">
        <v>76</v>
      </c>
      <c r="AY102" s="237" t="s">
        <v>141</v>
      </c>
    </row>
    <row r="103" s="14" customFormat="1">
      <c r="A103" s="14"/>
      <c r="B103" s="238"/>
      <c r="C103" s="239"/>
      <c r="D103" s="228" t="s">
        <v>152</v>
      </c>
      <c r="E103" s="240" t="s">
        <v>110</v>
      </c>
      <c r="F103" s="241" t="s">
        <v>154</v>
      </c>
      <c r="G103" s="239"/>
      <c r="H103" s="242">
        <v>150</v>
      </c>
      <c r="I103" s="243"/>
      <c r="J103" s="239"/>
      <c r="K103" s="239"/>
      <c r="L103" s="244"/>
      <c r="M103" s="245"/>
      <c r="N103" s="246"/>
      <c r="O103" s="246"/>
      <c r="P103" s="246"/>
      <c r="Q103" s="246"/>
      <c r="R103" s="246"/>
      <c r="S103" s="246"/>
      <c r="T103" s="247"/>
      <c r="U103" s="14"/>
      <c r="V103" s="14"/>
      <c r="W103" s="14"/>
      <c r="X103" s="14"/>
      <c r="Y103" s="14"/>
      <c r="Z103" s="14"/>
      <c r="AA103" s="14"/>
      <c r="AB103" s="14"/>
      <c r="AC103" s="14"/>
      <c r="AD103" s="14"/>
      <c r="AE103" s="14"/>
      <c r="AT103" s="248" t="s">
        <v>152</v>
      </c>
      <c r="AU103" s="248" t="s">
        <v>86</v>
      </c>
      <c r="AV103" s="14" t="s">
        <v>148</v>
      </c>
      <c r="AW103" s="14" t="s">
        <v>37</v>
      </c>
      <c r="AX103" s="14" t="s">
        <v>84</v>
      </c>
      <c r="AY103" s="248" t="s">
        <v>141</v>
      </c>
    </row>
    <row r="104" s="2" customFormat="1" ht="33" customHeight="1">
      <c r="A104" s="41"/>
      <c r="B104" s="42"/>
      <c r="C104" s="208" t="s">
        <v>171</v>
      </c>
      <c r="D104" s="208" t="s">
        <v>143</v>
      </c>
      <c r="E104" s="209" t="s">
        <v>172</v>
      </c>
      <c r="F104" s="210" t="s">
        <v>173</v>
      </c>
      <c r="G104" s="211" t="s">
        <v>146</v>
      </c>
      <c r="H104" s="212">
        <v>107.58</v>
      </c>
      <c r="I104" s="213"/>
      <c r="J104" s="214">
        <f>ROUND(I104*H104,2)</f>
        <v>0</v>
      </c>
      <c r="K104" s="210" t="s">
        <v>147</v>
      </c>
      <c r="L104" s="47"/>
      <c r="M104" s="215" t="s">
        <v>19</v>
      </c>
      <c r="N104" s="216" t="s">
        <v>47</v>
      </c>
      <c r="O104" s="87"/>
      <c r="P104" s="217">
        <f>O104*H104</f>
        <v>0</v>
      </c>
      <c r="Q104" s="217">
        <v>0</v>
      </c>
      <c r="R104" s="217">
        <f>Q104*H104</f>
        <v>0</v>
      </c>
      <c r="S104" s="217">
        <v>0</v>
      </c>
      <c r="T104" s="218">
        <f>S104*H104</f>
        <v>0</v>
      </c>
      <c r="U104" s="41"/>
      <c r="V104" s="41"/>
      <c r="W104" s="41"/>
      <c r="X104" s="41"/>
      <c r="Y104" s="41"/>
      <c r="Z104" s="41"/>
      <c r="AA104" s="41"/>
      <c r="AB104" s="41"/>
      <c r="AC104" s="41"/>
      <c r="AD104" s="41"/>
      <c r="AE104" s="41"/>
      <c r="AR104" s="219" t="s">
        <v>148</v>
      </c>
      <c r="AT104" s="219" t="s">
        <v>143</v>
      </c>
      <c r="AU104" s="219" t="s">
        <v>86</v>
      </c>
      <c r="AY104" s="20" t="s">
        <v>141</v>
      </c>
      <c r="BE104" s="220">
        <f>IF(N104="základní",J104,0)</f>
        <v>0</v>
      </c>
      <c r="BF104" s="220">
        <f>IF(N104="snížená",J104,0)</f>
        <v>0</v>
      </c>
      <c r="BG104" s="220">
        <f>IF(N104="zákl. přenesená",J104,0)</f>
        <v>0</v>
      </c>
      <c r="BH104" s="220">
        <f>IF(N104="sníž. přenesená",J104,0)</f>
        <v>0</v>
      </c>
      <c r="BI104" s="220">
        <f>IF(N104="nulová",J104,0)</f>
        <v>0</v>
      </c>
      <c r="BJ104" s="20" t="s">
        <v>84</v>
      </c>
      <c r="BK104" s="220">
        <f>ROUND(I104*H104,2)</f>
        <v>0</v>
      </c>
      <c r="BL104" s="20" t="s">
        <v>148</v>
      </c>
      <c r="BM104" s="219" t="s">
        <v>174</v>
      </c>
    </row>
    <row r="105" s="2" customFormat="1">
      <c r="A105" s="41"/>
      <c r="B105" s="42"/>
      <c r="C105" s="43"/>
      <c r="D105" s="221" t="s">
        <v>150</v>
      </c>
      <c r="E105" s="43"/>
      <c r="F105" s="222" t="s">
        <v>175</v>
      </c>
      <c r="G105" s="43"/>
      <c r="H105" s="43"/>
      <c r="I105" s="223"/>
      <c r="J105" s="43"/>
      <c r="K105" s="43"/>
      <c r="L105" s="47"/>
      <c r="M105" s="224"/>
      <c r="N105" s="225"/>
      <c r="O105" s="87"/>
      <c r="P105" s="87"/>
      <c r="Q105" s="87"/>
      <c r="R105" s="87"/>
      <c r="S105" s="87"/>
      <c r="T105" s="88"/>
      <c r="U105" s="41"/>
      <c r="V105" s="41"/>
      <c r="W105" s="41"/>
      <c r="X105" s="41"/>
      <c r="Y105" s="41"/>
      <c r="Z105" s="41"/>
      <c r="AA105" s="41"/>
      <c r="AB105" s="41"/>
      <c r="AC105" s="41"/>
      <c r="AD105" s="41"/>
      <c r="AE105" s="41"/>
      <c r="AT105" s="20" t="s">
        <v>150</v>
      </c>
      <c r="AU105" s="20" t="s">
        <v>86</v>
      </c>
    </row>
    <row r="106" s="15" customFormat="1">
      <c r="A106" s="15"/>
      <c r="B106" s="249"/>
      <c r="C106" s="250"/>
      <c r="D106" s="228" t="s">
        <v>152</v>
      </c>
      <c r="E106" s="251" t="s">
        <v>19</v>
      </c>
      <c r="F106" s="252" t="s">
        <v>176</v>
      </c>
      <c r="G106" s="250"/>
      <c r="H106" s="251" t="s">
        <v>19</v>
      </c>
      <c r="I106" s="253"/>
      <c r="J106" s="250"/>
      <c r="K106" s="250"/>
      <c r="L106" s="254"/>
      <c r="M106" s="255"/>
      <c r="N106" s="256"/>
      <c r="O106" s="256"/>
      <c r="P106" s="256"/>
      <c r="Q106" s="256"/>
      <c r="R106" s="256"/>
      <c r="S106" s="256"/>
      <c r="T106" s="257"/>
      <c r="U106" s="15"/>
      <c r="V106" s="15"/>
      <c r="W106" s="15"/>
      <c r="X106" s="15"/>
      <c r="Y106" s="15"/>
      <c r="Z106" s="15"/>
      <c r="AA106" s="15"/>
      <c r="AB106" s="15"/>
      <c r="AC106" s="15"/>
      <c r="AD106" s="15"/>
      <c r="AE106" s="15"/>
      <c r="AT106" s="258" t="s">
        <v>152</v>
      </c>
      <c r="AU106" s="258" t="s">
        <v>86</v>
      </c>
      <c r="AV106" s="15" t="s">
        <v>84</v>
      </c>
      <c r="AW106" s="15" t="s">
        <v>37</v>
      </c>
      <c r="AX106" s="15" t="s">
        <v>76</v>
      </c>
      <c r="AY106" s="258" t="s">
        <v>141</v>
      </c>
    </row>
    <row r="107" s="13" customFormat="1">
      <c r="A107" s="13"/>
      <c r="B107" s="226"/>
      <c r="C107" s="227"/>
      <c r="D107" s="228" t="s">
        <v>152</v>
      </c>
      <c r="E107" s="229" t="s">
        <v>19</v>
      </c>
      <c r="F107" s="230" t="s">
        <v>177</v>
      </c>
      <c r="G107" s="227"/>
      <c r="H107" s="231">
        <v>15.18</v>
      </c>
      <c r="I107" s="232"/>
      <c r="J107" s="227"/>
      <c r="K107" s="227"/>
      <c r="L107" s="233"/>
      <c r="M107" s="234"/>
      <c r="N107" s="235"/>
      <c r="O107" s="235"/>
      <c r="P107" s="235"/>
      <c r="Q107" s="235"/>
      <c r="R107" s="235"/>
      <c r="S107" s="235"/>
      <c r="T107" s="236"/>
      <c r="U107" s="13"/>
      <c r="V107" s="13"/>
      <c r="W107" s="13"/>
      <c r="X107" s="13"/>
      <c r="Y107" s="13"/>
      <c r="Z107" s="13"/>
      <c r="AA107" s="13"/>
      <c r="AB107" s="13"/>
      <c r="AC107" s="13"/>
      <c r="AD107" s="13"/>
      <c r="AE107" s="13"/>
      <c r="AT107" s="237" t="s">
        <v>152</v>
      </c>
      <c r="AU107" s="237" t="s">
        <v>86</v>
      </c>
      <c r="AV107" s="13" t="s">
        <v>86</v>
      </c>
      <c r="AW107" s="13" t="s">
        <v>37</v>
      </c>
      <c r="AX107" s="13" t="s">
        <v>76</v>
      </c>
      <c r="AY107" s="237" t="s">
        <v>141</v>
      </c>
    </row>
    <row r="108" s="13" customFormat="1">
      <c r="A108" s="13"/>
      <c r="B108" s="226"/>
      <c r="C108" s="227"/>
      <c r="D108" s="228" t="s">
        <v>152</v>
      </c>
      <c r="E108" s="229" t="s">
        <v>19</v>
      </c>
      <c r="F108" s="230" t="s">
        <v>178</v>
      </c>
      <c r="G108" s="227"/>
      <c r="H108" s="231">
        <v>39.600000000000001</v>
      </c>
      <c r="I108" s="232"/>
      <c r="J108" s="227"/>
      <c r="K108" s="227"/>
      <c r="L108" s="233"/>
      <c r="M108" s="234"/>
      <c r="N108" s="235"/>
      <c r="O108" s="235"/>
      <c r="P108" s="235"/>
      <c r="Q108" s="235"/>
      <c r="R108" s="235"/>
      <c r="S108" s="235"/>
      <c r="T108" s="236"/>
      <c r="U108" s="13"/>
      <c r="V108" s="13"/>
      <c r="W108" s="13"/>
      <c r="X108" s="13"/>
      <c r="Y108" s="13"/>
      <c r="Z108" s="13"/>
      <c r="AA108" s="13"/>
      <c r="AB108" s="13"/>
      <c r="AC108" s="13"/>
      <c r="AD108" s="13"/>
      <c r="AE108" s="13"/>
      <c r="AT108" s="237" t="s">
        <v>152</v>
      </c>
      <c r="AU108" s="237" t="s">
        <v>86</v>
      </c>
      <c r="AV108" s="13" t="s">
        <v>86</v>
      </c>
      <c r="AW108" s="13" t="s">
        <v>37</v>
      </c>
      <c r="AX108" s="13" t="s">
        <v>76</v>
      </c>
      <c r="AY108" s="237" t="s">
        <v>141</v>
      </c>
    </row>
    <row r="109" s="13" customFormat="1">
      <c r="A109" s="13"/>
      <c r="B109" s="226"/>
      <c r="C109" s="227"/>
      <c r="D109" s="228" t="s">
        <v>152</v>
      </c>
      <c r="E109" s="229" t="s">
        <v>19</v>
      </c>
      <c r="F109" s="230" t="s">
        <v>179</v>
      </c>
      <c r="G109" s="227"/>
      <c r="H109" s="231">
        <v>52.799999999999997</v>
      </c>
      <c r="I109" s="232"/>
      <c r="J109" s="227"/>
      <c r="K109" s="227"/>
      <c r="L109" s="233"/>
      <c r="M109" s="234"/>
      <c r="N109" s="235"/>
      <c r="O109" s="235"/>
      <c r="P109" s="235"/>
      <c r="Q109" s="235"/>
      <c r="R109" s="235"/>
      <c r="S109" s="235"/>
      <c r="T109" s="236"/>
      <c r="U109" s="13"/>
      <c r="V109" s="13"/>
      <c r="W109" s="13"/>
      <c r="X109" s="13"/>
      <c r="Y109" s="13"/>
      <c r="Z109" s="13"/>
      <c r="AA109" s="13"/>
      <c r="AB109" s="13"/>
      <c r="AC109" s="13"/>
      <c r="AD109" s="13"/>
      <c r="AE109" s="13"/>
      <c r="AT109" s="237" t="s">
        <v>152</v>
      </c>
      <c r="AU109" s="237" t="s">
        <v>86</v>
      </c>
      <c r="AV109" s="13" t="s">
        <v>86</v>
      </c>
      <c r="AW109" s="13" t="s">
        <v>37</v>
      </c>
      <c r="AX109" s="13" t="s">
        <v>76</v>
      </c>
      <c r="AY109" s="237" t="s">
        <v>141</v>
      </c>
    </row>
    <row r="110" s="14" customFormat="1">
      <c r="A110" s="14"/>
      <c r="B110" s="238"/>
      <c r="C110" s="239"/>
      <c r="D110" s="228" t="s">
        <v>152</v>
      </c>
      <c r="E110" s="240" t="s">
        <v>100</v>
      </c>
      <c r="F110" s="241" t="s">
        <v>154</v>
      </c>
      <c r="G110" s="239"/>
      <c r="H110" s="242">
        <v>107.58</v>
      </c>
      <c r="I110" s="243"/>
      <c r="J110" s="239"/>
      <c r="K110" s="239"/>
      <c r="L110" s="244"/>
      <c r="M110" s="245"/>
      <c r="N110" s="246"/>
      <c r="O110" s="246"/>
      <c r="P110" s="246"/>
      <c r="Q110" s="246"/>
      <c r="R110" s="246"/>
      <c r="S110" s="246"/>
      <c r="T110" s="247"/>
      <c r="U110" s="14"/>
      <c r="V110" s="14"/>
      <c r="W110" s="14"/>
      <c r="X110" s="14"/>
      <c r="Y110" s="14"/>
      <c r="Z110" s="14"/>
      <c r="AA110" s="14"/>
      <c r="AB110" s="14"/>
      <c r="AC110" s="14"/>
      <c r="AD110" s="14"/>
      <c r="AE110" s="14"/>
      <c r="AT110" s="248" t="s">
        <v>152</v>
      </c>
      <c r="AU110" s="248" t="s">
        <v>86</v>
      </c>
      <c r="AV110" s="14" t="s">
        <v>148</v>
      </c>
      <c r="AW110" s="14" t="s">
        <v>37</v>
      </c>
      <c r="AX110" s="14" t="s">
        <v>84</v>
      </c>
      <c r="AY110" s="248" t="s">
        <v>141</v>
      </c>
    </row>
    <row r="111" s="2" customFormat="1" ht="49.05" customHeight="1">
      <c r="A111" s="41"/>
      <c r="B111" s="42"/>
      <c r="C111" s="208" t="s">
        <v>180</v>
      </c>
      <c r="D111" s="208" t="s">
        <v>143</v>
      </c>
      <c r="E111" s="209" t="s">
        <v>181</v>
      </c>
      <c r="F111" s="210" t="s">
        <v>182</v>
      </c>
      <c r="G111" s="211" t="s">
        <v>146</v>
      </c>
      <c r="H111" s="212">
        <v>324.97800000000001</v>
      </c>
      <c r="I111" s="213"/>
      <c r="J111" s="214">
        <f>ROUND(I111*H111,2)</f>
        <v>0</v>
      </c>
      <c r="K111" s="210" t="s">
        <v>147</v>
      </c>
      <c r="L111" s="47"/>
      <c r="M111" s="215" t="s">
        <v>19</v>
      </c>
      <c r="N111" s="216" t="s">
        <v>47</v>
      </c>
      <c r="O111" s="87"/>
      <c r="P111" s="217">
        <f>O111*H111</f>
        <v>0</v>
      </c>
      <c r="Q111" s="217">
        <v>0</v>
      </c>
      <c r="R111" s="217">
        <f>Q111*H111</f>
        <v>0</v>
      </c>
      <c r="S111" s="217">
        <v>0</v>
      </c>
      <c r="T111" s="218">
        <f>S111*H111</f>
        <v>0</v>
      </c>
      <c r="U111" s="41"/>
      <c r="V111" s="41"/>
      <c r="W111" s="41"/>
      <c r="X111" s="41"/>
      <c r="Y111" s="41"/>
      <c r="Z111" s="41"/>
      <c r="AA111" s="41"/>
      <c r="AB111" s="41"/>
      <c r="AC111" s="41"/>
      <c r="AD111" s="41"/>
      <c r="AE111" s="41"/>
      <c r="AR111" s="219" t="s">
        <v>148</v>
      </c>
      <c r="AT111" s="219" t="s">
        <v>143</v>
      </c>
      <c r="AU111" s="219" t="s">
        <v>86</v>
      </c>
      <c r="AY111" s="20" t="s">
        <v>141</v>
      </c>
      <c r="BE111" s="220">
        <f>IF(N111="základní",J111,0)</f>
        <v>0</v>
      </c>
      <c r="BF111" s="220">
        <f>IF(N111="snížená",J111,0)</f>
        <v>0</v>
      </c>
      <c r="BG111" s="220">
        <f>IF(N111="zákl. přenesená",J111,0)</f>
        <v>0</v>
      </c>
      <c r="BH111" s="220">
        <f>IF(N111="sníž. přenesená",J111,0)</f>
        <v>0</v>
      </c>
      <c r="BI111" s="220">
        <f>IF(N111="nulová",J111,0)</f>
        <v>0</v>
      </c>
      <c r="BJ111" s="20" t="s">
        <v>84</v>
      </c>
      <c r="BK111" s="220">
        <f>ROUND(I111*H111,2)</f>
        <v>0</v>
      </c>
      <c r="BL111" s="20" t="s">
        <v>148</v>
      </c>
      <c r="BM111" s="219" t="s">
        <v>183</v>
      </c>
    </row>
    <row r="112" s="2" customFormat="1">
      <c r="A112" s="41"/>
      <c r="B112" s="42"/>
      <c r="C112" s="43"/>
      <c r="D112" s="221" t="s">
        <v>150</v>
      </c>
      <c r="E112" s="43"/>
      <c r="F112" s="222" t="s">
        <v>184</v>
      </c>
      <c r="G112" s="43"/>
      <c r="H112" s="43"/>
      <c r="I112" s="223"/>
      <c r="J112" s="43"/>
      <c r="K112" s="43"/>
      <c r="L112" s="47"/>
      <c r="M112" s="224"/>
      <c r="N112" s="225"/>
      <c r="O112" s="87"/>
      <c r="P112" s="87"/>
      <c r="Q112" s="87"/>
      <c r="R112" s="87"/>
      <c r="S112" s="87"/>
      <c r="T112" s="88"/>
      <c r="U112" s="41"/>
      <c r="V112" s="41"/>
      <c r="W112" s="41"/>
      <c r="X112" s="41"/>
      <c r="Y112" s="41"/>
      <c r="Z112" s="41"/>
      <c r="AA112" s="41"/>
      <c r="AB112" s="41"/>
      <c r="AC112" s="41"/>
      <c r="AD112" s="41"/>
      <c r="AE112" s="41"/>
      <c r="AT112" s="20" t="s">
        <v>150</v>
      </c>
      <c r="AU112" s="20" t="s">
        <v>86</v>
      </c>
    </row>
    <row r="113" s="15" customFormat="1">
      <c r="A113" s="15"/>
      <c r="B113" s="249"/>
      <c r="C113" s="250"/>
      <c r="D113" s="228" t="s">
        <v>152</v>
      </c>
      <c r="E113" s="251" t="s">
        <v>19</v>
      </c>
      <c r="F113" s="252" t="s">
        <v>185</v>
      </c>
      <c r="G113" s="250"/>
      <c r="H113" s="251" t="s">
        <v>19</v>
      </c>
      <c r="I113" s="253"/>
      <c r="J113" s="250"/>
      <c r="K113" s="250"/>
      <c r="L113" s="254"/>
      <c r="M113" s="255"/>
      <c r="N113" s="256"/>
      <c r="O113" s="256"/>
      <c r="P113" s="256"/>
      <c r="Q113" s="256"/>
      <c r="R113" s="256"/>
      <c r="S113" s="256"/>
      <c r="T113" s="257"/>
      <c r="U113" s="15"/>
      <c r="V113" s="15"/>
      <c r="W113" s="15"/>
      <c r="X113" s="15"/>
      <c r="Y113" s="15"/>
      <c r="Z113" s="15"/>
      <c r="AA113" s="15"/>
      <c r="AB113" s="15"/>
      <c r="AC113" s="15"/>
      <c r="AD113" s="15"/>
      <c r="AE113" s="15"/>
      <c r="AT113" s="258" t="s">
        <v>152</v>
      </c>
      <c r="AU113" s="258" t="s">
        <v>86</v>
      </c>
      <c r="AV113" s="15" t="s">
        <v>84</v>
      </c>
      <c r="AW113" s="15" t="s">
        <v>37</v>
      </c>
      <c r="AX113" s="15" t="s">
        <v>76</v>
      </c>
      <c r="AY113" s="258" t="s">
        <v>141</v>
      </c>
    </row>
    <row r="114" s="13" customFormat="1">
      <c r="A114" s="13"/>
      <c r="B114" s="226"/>
      <c r="C114" s="227"/>
      <c r="D114" s="228" t="s">
        <v>152</v>
      </c>
      <c r="E114" s="229" t="s">
        <v>19</v>
      </c>
      <c r="F114" s="230" t="s">
        <v>186</v>
      </c>
      <c r="G114" s="227"/>
      <c r="H114" s="231">
        <v>38.090000000000003</v>
      </c>
      <c r="I114" s="232"/>
      <c r="J114" s="227"/>
      <c r="K114" s="227"/>
      <c r="L114" s="233"/>
      <c r="M114" s="234"/>
      <c r="N114" s="235"/>
      <c r="O114" s="235"/>
      <c r="P114" s="235"/>
      <c r="Q114" s="235"/>
      <c r="R114" s="235"/>
      <c r="S114" s="235"/>
      <c r="T114" s="236"/>
      <c r="U114" s="13"/>
      <c r="V114" s="13"/>
      <c r="W114" s="13"/>
      <c r="X114" s="13"/>
      <c r="Y114" s="13"/>
      <c r="Z114" s="13"/>
      <c r="AA114" s="13"/>
      <c r="AB114" s="13"/>
      <c r="AC114" s="13"/>
      <c r="AD114" s="13"/>
      <c r="AE114" s="13"/>
      <c r="AT114" s="237" t="s">
        <v>152</v>
      </c>
      <c r="AU114" s="237" t="s">
        <v>86</v>
      </c>
      <c r="AV114" s="13" t="s">
        <v>86</v>
      </c>
      <c r="AW114" s="13" t="s">
        <v>37</v>
      </c>
      <c r="AX114" s="13" t="s">
        <v>76</v>
      </c>
      <c r="AY114" s="237" t="s">
        <v>141</v>
      </c>
    </row>
    <row r="115" s="13" customFormat="1">
      <c r="A115" s="13"/>
      <c r="B115" s="226"/>
      <c r="C115" s="227"/>
      <c r="D115" s="228" t="s">
        <v>152</v>
      </c>
      <c r="E115" s="229" t="s">
        <v>19</v>
      </c>
      <c r="F115" s="230" t="s">
        <v>187</v>
      </c>
      <c r="G115" s="227"/>
      <c r="H115" s="231">
        <v>211.47999999999999</v>
      </c>
      <c r="I115" s="232"/>
      <c r="J115" s="227"/>
      <c r="K115" s="227"/>
      <c r="L115" s="233"/>
      <c r="M115" s="234"/>
      <c r="N115" s="235"/>
      <c r="O115" s="235"/>
      <c r="P115" s="235"/>
      <c r="Q115" s="235"/>
      <c r="R115" s="235"/>
      <c r="S115" s="235"/>
      <c r="T115" s="236"/>
      <c r="U115" s="13"/>
      <c r="V115" s="13"/>
      <c r="W115" s="13"/>
      <c r="X115" s="13"/>
      <c r="Y115" s="13"/>
      <c r="Z115" s="13"/>
      <c r="AA115" s="13"/>
      <c r="AB115" s="13"/>
      <c r="AC115" s="13"/>
      <c r="AD115" s="13"/>
      <c r="AE115" s="13"/>
      <c r="AT115" s="237" t="s">
        <v>152</v>
      </c>
      <c r="AU115" s="237" t="s">
        <v>86</v>
      </c>
      <c r="AV115" s="13" t="s">
        <v>86</v>
      </c>
      <c r="AW115" s="13" t="s">
        <v>37</v>
      </c>
      <c r="AX115" s="13" t="s">
        <v>76</v>
      </c>
      <c r="AY115" s="237" t="s">
        <v>141</v>
      </c>
    </row>
    <row r="116" s="13" customFormat="1">
      <c r="A116" s="13"/>
      <c r="B116" s="226"/>
      <c r="C116" s="227"/>
      <c r="D116" s="228" t="s">
        <v>152</v>
      </c>
      <c r="E116" s="229" t="s">
        <v>19</v>
      </c>
      <c r="F116" s="230" t="s">
        <v>188</v>
      </c>
      <c r="G116" s="227"/>
      <c r="H116" s="231">
        <v>40</v>
      </c>
      <c r="I116" s="232"/>
      <c r="J116" s="227"/>
      <c r="K116" s="227"/>
      <c r="L116" s="233"/>
      <c r="M116" s="234"/>
      <c r="N116" s="235"/>
      <c r="O116" s="235"/>
      <c r="P116" s="235"/>
      <c r="Q116" s="235"/>
      <c r="R116" s="235"/>
      <c r="S116" s="235"/>
      <c r="T116" s="236"/>
      <c r="U116" s="13"/>
      <c r="V116" s="13"/>
      <c r="W116" s="13"/>
      <c r="X116" s="13"/>
      <c r="Y116" s="13"/>
      <c r="Z116" s="13"/>
      <c r="AA116" s="13"/>
      <c r="AB116" s="13"/>
      <c r="AC116" s="13"/>
      <c r="AD116" s="13"/>
      <c r="AE116" s="13"/>
      <c r="AT116" s="237" t="s">
        <v>152</v>
      </c>
      <c r="AU116" s="237" t="s">
        <v>86</v>
      </c>
      <c r="AV116" s="13" t="s">
        <v>86</v>
      </c>
      <c r="AW116" s="13" t="s">
        <v>37</v>
      </c>
      <c r="AX116" s="13" t="s">
        <v>76</v>
      </c>
      <c r="AY116" s="237" t="s">
        <v>141</v>
      </c>
    </row>
    <row r="117" s="13" customFormat="1">
      <c r="A117" s="13"/>
      <c r="B117" s="226"/>
      <c r="C117" s="227"/>
      <c r="D117" s="228" t="s">
        <v>152</v>
      </c>
      <c r="E117" s="229" t="s">
        <v>19</v>
      </c>
      <c r="F117" s="230" t="s">
        <v>189</v>
      </c>
      <c r="G117" s="227"/>
      <c r="H117" s="231">
        <v>71.859999999999999</v>
      </c>
      <c r="I117" s="232"/>
      <c r="J117" s="227"/>
      <c r="K117" s="227"/>
      <c r="L117" s="233"/>
      <c r="M117" s="234"/>
      <c r="N117" s="235"/>
      <c r="O117" s="235"/>
      <c r="P117" s="235"/>
      <c r="Q117" s="235"/>
      <c r="R117" s="235"/>
      <c r="S117" s="235"/>
      <c r="T117" s="236"/>
      <c r="U117" s="13"/>
      <c r="V117" s="13"/>
      <c r="W117" s="13"/>
      <c r="X117" s="13"/>
      <c r="Y117" s="13"/>
      <c r="Z117" s="13"/>
      <c r="AA117" s="13"/>
      <c r="AB117" s="13"/>
      <c r="AC117" s="13"/>
      <c r="AD117" s="13"/>
      <c r="AE117" s="13"/>
      <c r="AT117" s="237" t="s">
        <v>152</v>
      </c>
      <c r="AU117" s="237" t="s">
        <v>86</v>
      </c>
      <c r="AV117" s="13" t="s">
        <v>86</v>
      </c>
      <c r="AW117" s="13" t="s">
        <v>37</v>
      </c>
      <c r="AX117" s="13" t="s">
        <v>76</v>
      </c>
      <c r="AY117" s="237" t="s">
        <v>141</v>
      </c>
    </row>
    <row r="118" s="13" customFormat="1">
      <c r="A118" s="13"/>
      <c r="B118" s="226"/>
      <c r="C118" s="227"/>
      <c r="D118" s="228" t="s">
        <v>152</v>
      </c>
      <c r="E118" s="229" t="s">
        <v>19</v>
      </c>
      <c r="F118" s="230" t="s">
        <v>190</v>
      </c>
      <c r="G118" s="227"/>
      <c r="H118" s="231">
        <v>24.885000000000002</v>
      </c>
      <c r="I118" s="232"/>
      <c r="J118" s="227"/>
      <c r="K118" s="227"/>
      <c r="L118" s="233"/>
      <c r="M118" s="234"/>
      <c r="N118" s="235"/>
      <c r="O118" s="235"/>
      <c r="P118" s="235"/>
      <c r="Q118" s="235"/>
      <c r="R118" s="235"/>
      <c r="S118" s="235"/>
      <c r="T118" s="236"/>
      <c r="U118" s="13"/>
      <c r="V118" s="13"/>
      <c r="W118" s="13"/>
      <c r="X118" s="13"/>
      <c r="Y118" s="13"/>
      <c r="Z118" s="13"/>
      <c r="AA118" s="13"/>
      <c r="AB118" s="13"/>
      <c r="AC118" s="13"/>
      <c r="AD118" s="13"/>
      <c r="AE118" s="13"/>
      <c r="AT118" s="237" t="s">
        <v>152</v>
      </c>
      <c r="AU118" s="237" t="s">
        <v>86</v>
      </c>
      <c r="AV118" s="13" t="s">
        <v>86</v>
      </c>
      <c r="AW118" s="13" t="s">
        <v>37</v>
      </c>
      <c r="AX118" s="13" t="s">
        <v>76</v>
      </c>
      <c r="AY118" s="237" t="s">
        <v>141</v>
      </c>
    </row>
    <row r="119" s="13" customFormat="1">
      <c r="A119" s="13"/>
      <c r="B119" s="226"/>
      <c r="C119" s="227"/>
      <c r="D119" s="228" t="s">
        <v>152</v>
      </c>
      <c r="E119" s="229" t="s">
        <v>19</v>
      </c>
      <c r="F119" s="230" t="s">
        <v>191</v>
      </c>
      <c r="G119" s="227"/>
      <c r="H119" s="231">
        <v>19.908000000000001</v>
      </c>
      <c r="I119" s="232"/>
      <c r="J119" s="227"/>
      <c r="K119" s="227"/>
      <c r="L119" s="233"/>
      <c r="M119" s="234"/>
      <c r="N119" s="235"/>
      <c r="O119" s="235"/>
      <c r="P119" s="235"/>
      <c r="Q119" s="235"/>
      <c r="R119" s="235"/>
      <c r="S119" s="235"/>
      <c r="T119" s="236"/>
      <c r="U119" s="13"/>
      <c r="V119" s="13"/>
      <c r="W119" s="13"/>
      <c r="X119" s="13"/>
      <c r="Y119" s="13"/>
      <c r="Z119" s="13"/>
      <c r="AA119" s="13"/>
      <c r="AB119" s="13"/>
      <c r="AC119" s="13"/>
      <c r="AD119" s="13"/>
      <c r="AE119" s="13"/>
      <c r="AT119" s="237" t="s">
        <v>152</v>
      </c>
      <c r="AU119" s="237" t="s">
        <v>86</v>
      </c>
      <c r="AV119" s="13" t="s">
        <v>86</v>
      </c>
      <c r="AW119" s="13" t="s">
        <v>37</v>
      </c>
      <c r="AX119" s="13" t="s">
        <v>76</v>
      </c>
      <c r="AY119" s="237" t="s">
        <v>141</v>
      </c>
    </row>
    <row r="120" s="14" customFormat="1">
      <c r="A120" s="14"/>
      <c r="B120" s="238"/>
      <c r="C120" s="239"/>
      <c r="D120" s="228" t="s">
        <v>152</v>
      </c>
      <c r="E120" s="240" t="s">
        <v>102</v>
      </c>
      <c r="F120" s="241" t="s">
        <v>154</v>
      </c>
      <c r="G120" s="239"/>
      <c r="H120" s="242">
        <v>406.22300000000001</v>
      </c>
      <c r="I120" s="243"/>
      <c r="J120" s="239"/>
      <c r="K120" s="239"/>
      <c r="L120" s="244"/>
      <c r="M120" s="245"/>
      <c r="N120" s="246"/>
      <c r="O120" s="246"/>
      <c r="P120" s="246"/>
      <c r="Q120" s="246"/>
      <c r="R120" s="246"/>
      <c r="S120" s="246"/>
      <c r="T120" s="247"/>
      <c r="U120" s="14"/>
      <c r="V120" s="14"/>
      <c r="W120" s="14"/>
      <c r="X120" s="14"/>
      <c r="Y120" s="14"/>
      <c r="Z120" s="14"/>
      <c r="AA120" s="14"/>
      <c r="AB120" s="14"/>
      <c r="AC120" s="14"/>
      <c r="AD120" s="14"/>
      <c r="AE120" s="14"/>
      <c r="AT120" s="248" t="s">
        <v>152</v>
      </c>
      <c r="AU120" s="248" t="s">
        <v>86</v>
      </c>
      <c r="AV120" s="14" t="s">
        <v>148</v>
      </c>
      <c r="AW120" s="14" t="s">
        <v>37</v>
      </c>
      <c r="AX120" s="14" t="s">
        <v>76</v>
      </c>
      <c r="AY120" s="248" t="s">
        <v>141</v>
      </c>
    </row>
    <row r="121" s="13" customFormat="1">
      <c r="A121" s="13"/>
      <c r="B121" s="226"/>
      <c r="C121" s="227"/>
      <c r="D121" s="228" t="s">
        <v>152</v>
      </c>
      <c r="E121" s="229" t="s">
        <v>19</v>
      </c>
      <c r="F121" s="230" t="s">
        <v>192</v>
      </c>
      <c r="G121" s="227"/>
      <c r="H121" s="231">
        <v>324.97800000000001</v>
      </c>
      <c r="I121" s="232"/>
      <c r="J121" s="227"/>
      <c r="K121" s="227"/>
      <c r="L121" s="233"/>
      <c r="M121" s="234"/>
      <c r="N121" s="235"/>
      <c r="O121" s="235"/>
      <c r="P121" s="235"/>
      <c r="Q121" s="235"/>
      <c r="R121" s="235"/>
      <c r="S121" s="235"/>
      <c r="T121" s="236"/>
      <c r="U121" s="13"/>
      <c r="V121" s="13"/>
      <c r="W121" s="13"/>
      <c r="X121" s="13"/>
      <c r="Y121" s="13"/>
      <c r="Z121" s="13"/>
      <c r="AA121" s="13"/>
      <c r="AB121" s="13"/>
      <c r="AC121" s="13"/>
      <c r="AD121" s="13"/>
      <c r="AE121" s="13"/>
      <c r="AT121" s="237" t="s">
        <v>152</v>
      </c>
      <c r="AU121" s="237" t="s">
        <v>86</v>
      </c>
      <c r="AV121" s="13" t="s">
        <v>86</v>
      </c>
      <c r="AW121" s="13" t="s">
        <v>37</v>
      </c>
      <c r="AX121" s="13" t="s">
        <v>76</v>
      </c>
      <c r="AY121" s="237" t="s">
        <v>141</v>
      </c>
    </row>
    <row r="122" s="14" customFormat="1">
      <c r="A122" s="14"/>
      <c r="B122" s="238"/>
      <c r="C122" s="239"/>
      <c r="D122" s="228" t="s">
        <v>152</v>
      </c>
      <c r="E122" s="240" t="s">
        <v>19</v>
      </c>
      <c r="F122" s="241" t="s">
        <v>154</v>
      </c>
      <c r="G122" s="239"/>
      <c r="H122" s="242">
        <v>324.97800000000001</v>
      </c>
      <c r="I122" s="243"/>
      <c r="J122" s="239"/>
      <c r="K122" s="239"/>
      <c r="L122" s="244"/>
      <c r="M122" s="245"/>
      <c r="N122" s="246"/>
      <c r="O122" s="246"/>
      <c r="P122" s="246"/>
      <c r="Q122" s="246"/>
      <c r="R122" s="246"/>
      <c r="S122" s="246"/>
      <c r="T122" s="247"/>
      <c r="U122" s="14"/>
      <c r="V122" s="14"/>
      <c r="W122" s="14"/>
      <c r="X122" s="14"/>
      <c r="Y122" s="14"/>
      <c r="Z122" s="14"/>
      <c r="AA122" s="14"/>
      <c r="AB122" s="14"/>
      <c r="AC122" s="14"/>
      <c r="AD122" s="14"/>
      <c r="AE122" s="14"/>
      <c r="AT122" s="248" t="s">
        <v>152</v>
      </c>
      <c r="AU122" s="248" t="s">
        <v>86</v>
      </c>
      <c r="AV122" s="14" t="s">
        <v>148</v>
      </c>
      <c r="AW122" s="14" t="s">
        <v>37</v>
      </c>
      <c r="AX122" s="14" t="s">
        <v>84</v>
      </c>
      <c r="AY122" s="248" t="s">
        <v>141</v>
      </c>
    </row>
    <row r="123" s="2" customFormat="1" ht="49.05" customHeight="1">
      <c r="A123" s="41"/>
      <c r="B123" s="42"/>
      <c r="C123" s="208" t="s">
        <v>193</v>
      </c>
      <c r="D123" s="208" t="s">
        <v>143</v>
      </c>
      <c r="E123" s="209" t="s">
        <v>194</v>
      </c>
      <c r="F123" s="210" t="s">
        <v>195</v>
      </c>
      <c r="G123" s="211" t="s">
        <v>146</v>
      </c>
      <c r="H123" s="212">
        <v>81.245000000000005</v>
      </c>
      <c r="I123" s="213"/>
      <c r="J123" s="214">
        <f>ROUND(I123*H123,2)</f>
        <v>0</v>
      </c>
      <c r="K123" s="210" t="s">
        <v>147</v>
      </c>
      <c r="L123" s="47"/>
      <c r="M123" s="215" t="s">
        <v>19</v>
      </c>
      <c r="N123" s="216" t="s">
        <v>47</v>
      </c>
      <c r="O123" s="87"/>
      <c r="P123" s="217">
        <f>O123*H123</f>
        <v>0</v>
      </c>
      <c r="Q123" s="217">
        <v>0</v>
      </c>
      <c r="R123" s="217">
        <f>Q123*H123</f>
        <v>0</v>
      </c>
      <c r="S123" s="217">
        <v>0</v>
      </c>
      <c r="T123" s="218">
        <f>S123*H123</f>
        <v>0</v>
      </c>
      <c r="U123" s="41"/>
      <c r="V123" s="41"/>
      <c r="W123" s="41"/>
      <c r="X123" s="41"/>
      <c r="Y123" s="41"/>
      <c r="Z123" s="41"/>
      <c r="AA123" s="41"/>
      <c r="AB123" s="41"/>
      <c r="AC123" s="41"/>
      <c r="AD123" s="41"/>
      <c r="AE123" s="41"/>
      <c r="AR123" s="219" t="s">
        <v>148</v>
      </c>
      <c r="AT123" s="219" t="s">
        <v>143</v>
      </c>
      <c r="AU123" s="219" t="s">
        <v>86</v>
      </c>
      <c r="AY123" s="20" t="s">
        <v>141</v>
      </c>
      <c r="BE123" s="220">
        <f>IF(N123="základní",J123,0)</f>
        <v>0</v>
      </c>
      <c r="BF123" s="220">
        <f>IF(N123="snížená",J123,0)</f>
        <v>0</v>
      </c>
      <c r="BG123" s="220">
        <f>IF(N123="zákl. přenesená",J123,0)</f>
        <v>0</v>
      </c>
      <c r="BH123" s="220">
        <f>IF(N123="sníž. přenesená",J123,0)</f>
        <v>0</v>
      </c>
      <c r="BI123" s="220">
        <f>IF(N123="nulová",J123,0)</f>
        <v>0</v>
      </c>
      <c r="BJ123" s="20" t="s">
        <v>84</v>
      </c>
      <c r="BK123" s="220">
        <f>ROUND(I123*H123,2)</f>
        <v>0</v>
      </c>
      <c r="BL123" s="20" t="s">
        <v>148</v>
      </c>
      <c r="BM123" s="219" t="s">
        <v>196</v>
      </c>
    </row>
    <row r="124" s="2" customFormat="1">
      <c r="A124" s="41"/>
      <c r="B124" s="42"/>
      <c r="C124" s="43"/>
      <c r="D124" s="221" t="s">
        <v>150</v>
      </c>
      <c r="E124" s="43"/>
      <c r="F124" s="222" t="s">
        <v>197</v>
      </c>
      <c r="G124" s="43"/>
      <c r="H124" s="43"/>
      <c r="I124" s="223"/>
      <c r="J124" s="43"/>
      <c r="K124" s="43"/>
      <c r="L124" s="47"/>
      <c r="M124" s="224"/>
      <c r="N124" s="225"/>
      <c r="O124" s="87"/>
      <c r="P124" s="87"/>
      <c r="Q124" s="87"/>
      <c r="R124" s="87"/>
      <c r="S124" s="87"/>
      <c r="T124" s="88"/>
      <c r="U124" s="41"/>
      <c r="V124" s="41"/>
      <c r="W124" s="41"/>
      <c r="X124" s="41"/>
      <c r="Y124" s="41"/>
      <c r="Z124" s="41"/>
      <c r="AA124" s="41"/>
      <c r="AB124" s="41"/>
      <c r="AC124" s="41"/>
      <c r="AD124" s="41"/>
      <c r="AE124" s="41"/>
      <c r="AT124" s="20" t="s">
        <v>150</v>
      </c>
      <c r="AU124" s="20" t="s">
        <v>86</v>
      </c>
    </row>
    <row r="125" s="13" customFormat="1">
      <c r="A125" s="13"/>
      <c r="B125" s="226"/>
      <c r="C125" s="227"/>
      <c r="D125" s="228" t="s">
        <v>152</v>
      </c>
      <c r="E125" s="229" t="s">
        <v>19</v>
      </c>
      <c r="F125" s="230" t="s">
        <v>198</v>
      </c>
      <c r="G125" s="227"/>
      <c r="H125" s="231">
        <v>81.245000000000005</v>
      </c>
      <c r="I125" s="232"/>
      <c r="J125" s="227"/>
      <c r="K125" s="227"/>
      <c r="L125" s="233"/>
      <c r="M125" s="234"/>
      <c r="N125" s="235"/>
      <c r="O125" s="235"/>
      <c r="P125" s="235"/>
      <c r="Q125" s="235"/>
      <c r="R125" s="235"/>
      <c r="S125" s="235"/>
      <c r="T125" s="236"/>
      <c r="U125" s="13"/>
      <c r="V125" s="13"/>
      <c r="W125" s="13"/>
      <c r="X125" s="13"/>
      <c r="Y125" s="13"/>
      <c r="Z125" s="13"/>
      <c r="AA125" s="13"/>
      <c r="AB125" s="13"/>
      <c r="AC125" s="13"/>
      <c r="AD125" s="13"/>
      <c r="AE125" s="13"/>
      <c r="AT125" s="237" t="s">
        <v>152</v>
      </c>
      <c r="AU125" s="237" t="s">
        <v>86</v>
      </c>
      <c r="AV125" s="13" t="s">
        <v>86</v>
      </c>
      <c r="AW125" s="13" t="s">
        <v>37</v>
      </c>
      <c r="AX125" s="13" t="s">
        <v>76</v>
      </c>
      <c r="AY125" s="237" t="s">
        <v>141</v>
      </c>
    </row>
    <row r="126" s="14" customFormat="1">
      <c r="A126" s="14"/>
      <c r="B126" s="238"/>
      <c r="C126" s="239"/>
      <c r="D126" s="228" t="s">
        <v>152</v>
      </c>
      <c r="E126" s="240" t="s">
        <v>19</v>
      </c>
      <c r="F126" s="241" t="s">
        <v>154</v>
      </c>
      <c r="G126" s="239"/>
      <c r="H126" s="242">
        <v>81.245000000000005</v>
      </c>
      <c r="I126" s="243"/>
      <c r="J126" s="239"/>
      <c r="K126" s="239"/>
      <c r="L126" s="244"/>
      <c r="M126" s="245"/>
      <c r="N126" s="246"/>
      <c r="O126" s="246"/>
      <c r="P126" s="246"/>
      <c r="Q126" s="246"/>
      <c r="R126" s="246"/>
      <c r="S126" s="246"/>
      <c r="T126" s="247"/>
      <c r="U126" s="14"/>
      <c r="V126" s="14"/>
      <c r="W126" s="14"/>
      <c r="X126" s="14"/>
      <c r="Y126" s="14"/>
      <c r="Z126" s="14"/>
      <c r="AA126" s="14"/>
      <c r="AB126" s="14"/>
      <c r="AC126" s="14"/>
      <c r="AD126" s="14"/>
      <c r="AE126" s="14"/>
      <c r="AT126" s="248" t="s">
        <v>152</v>
      </c>
      <c r="AU126" s="248" t="s">
        <v>86</v>
      </c>
      <c r="AV126" s="14" t="s">
        <v>148</v>
      </c>
      <c r="AW126" s="14" t="s">
        <v>37</v>
      </c>
      <c r="AX126" s="14" t="s">
        <v>84</v>
      </c>
      <c r="AY126" s="248" t="s">
        <v>141</v>
      </c>
    </row>
    <row r="127" s="2" customFormat="1" ht="66.75" customHeight="1">
      <c r="A127" s="41"/>
      <c r="B127" s="42"/>
      <c r="C127" s="208" t="s">
        <v>199</v>
      </c>
      <c r="D127" s="208" t="s">
        <v>143</v>
      </c>
      <c r="E127" s="209" t="s">
        <v>200</v>
      </c>
      <c r="F127" s="210" t="s">
        <v>201</v>
      </c>
      <c r="G127" s="211" t="s">
        <v>146</v>
      </c>
      <c r="H127" s="212">
        <v>248.06800000000001</v>
      </c>
      <c r="I127" s="213"/>
      <c r="J127" s="214">
        <f>ROUND(I127*H127,2)</f>
        <v>0</v>
      </c>
      <c r="K127" s="210" t="s">
        <v>147</v>
      </c>
      <c r="L127" s="47"/>
      <c r="M127" s="215" t="s">
        <v>19</v>
      </c>
      <c r="N127" s="216" t="s">
        <v>47</v>
      </c>
      <c r="O127" s="87"/>
      <c r="P127" s="217">
        <f>O127*H127</f>
        <v>0</v>
      </c>
      <c r="Q127" s="217">
        <v>0</v>
      </c>
      <c r="R127" s="217">
        <f>Q127*H127</f>
        <v>0</v>
      </c>
      <c r="S127" s="217">
        <v>0</v>
      </c>
      <c r="T127" s="218">
        <f>S127*H127</f>
        <v>0</v>
      </c>
      <c r="U127" s="41"/>
      <c r="V127" s="41"/>
      <c r="W127" s="41"/>
      <c r="X127" s="41"/>
      <c r="Y127" s="41"/>
      <c r="Z127" s="41"/>
      <c r="AA127" s="41"/>
      <c r="AB127" s="41"/>
      <c r="AC127" s="41"/>
      <c r="AD127" s="41"/>
      <c r="AE127" s="41"/>
      <c r="AR127" s="219" t="s">
        <v>148</v>
      </c>
      <c r="AT127" s="219" t="s">
        <v>143</v>
      </c>
      <c r="AU127" s="219" t="s">
        <v>86</v>
      </c>
      <c r="AY127" s="20" t="s">
        <v>141</v>
      </c>
      <c r="BE127" s="220">
        <f>IF(N127="základní",J127,0)</f>
        <v>0</v>
      </c>
      <c r="BF127" s="220">
        <f>IF(N127="snížená",J127,0)</f>
        <v>0</v>
      </c>
      <c r="BG127" s="220">
        <f>IF(N127="zákl. přenesená",J127,0)</f>
        <v>0</v>
      </c>
      <c r="BH127" s="220">
        <f>IF(N127="sníž. přenesená",J127,0)</f>
        <v>0</v>
      </c>
      <c r="BI127" s="220">
        <f>IF(N127="nulová",J127,0)</f>
        <v>0</v>
      </c>
      <c r="BJ127" s="20" t="s">
        <v>84</v>
      </c>
      <c r="BK127" s="220">
        <f>ROUND(I127*H127,2)</f>
        <v>0</v>
      </c>
      <c r="BL127" s="20" t="s">
        <v>148</v>
      </c>
      <c r="BM127" s="219" t="s">
        <v>202</v>
      </c>
    </row>
    <row r="128" s="2" customFormat="1">
      <c r="A128" s="41"/>
      <c r="B128" s="42"/>
      <c r="C128" s="43"/>
      <c r="D128" s="221" t="s">
        <v>150</v>
      </c>
      <c r="E128" s="43"/>
      <c r="F128" s="222" t="s">
        <v>203</v>
      </c>
      <c r="G128" s="43"/>
      <c r="H128" s="43"/>
      <c r="I128" s="223"/>
      <c r="J128" s="43"/>
      <c r="K128" s="43"/>
      <c r="L128" s="47"/>
      <c r="M128" s="224"/>
      <c r="N128" s="225"/>
      <c r="O128" s="87"/>
      <c r="P128" s="87"/>
      <c r="Q128" s="87"/>
      <c r="R128" s="87"/>
      <c r="S128" s="87"/>
      <c r="T128" s="88"/>
      <c r="U128" s="41"/>
      <c r="V128" s="41"/>
      <c r="W128" s="41"/>
      <c r="X128" s="41"/>
      <c r="Y128" s="41"/>
      <c r="Z128" s="41"/>
      <c r="AA128" s="41"/>
      <c r="AB128" s="41"/>
      <c r="AC128" s="41"/>
      <c r="AD128" s="41"/>
      <c r="AE128" s="41"/>
      <c r="AT128" s="20" t="s">
        <v>150</v>
      </c>
      <c r="AU128" s="20" t="s">
        <v>86</v>
      </c>
    </row>
    <row r="129" s="13" customFormat="1">
      <c r="A129" s="13"/>
      <c r="B129" s="226"/>
      <c r="C129" s="227"/>
      <c r="D129" s="228" t="s">
        <v>152</v>
      </c>
      <c r="E129" s="229" t="s">
        <v>19</v>
      </c>
      <c r="F129" s="230" t="s">
        <v>204</v>
      </c>
      <c r="G129" s="227"/>
      <c r="H129" s="231">
        <v>248.06800000000001</v>
      </c>
      <c r="I129" s="232"/>
      <c r="J129" s="227"/>
      <c r="K129" s="227"/>
      <c r="L129" s="233"/>
      <c r="M129" s="234"/>
      <c r="N129" s="235"/>
      <c r="O129" s="235"/>
      <c r="P129" s="235"/>
      <c r="Q129" s="235"/>
      <c r="R129" s="235"/>
      <c r="S129" s="235"/>
      <c r="T129" s="236"/>
      <c r="U129" s="13"/>
      <c r="V129" s="13"/>
      <c r="W129" s="13"/>
      <c r="X129" s="13"/>
      <c r="Y129" s="13"/>
      <c r="Z129" s="13"/>
      <c r="AA129" s="13"/>
      <c r="AB129" s="13"/>
      <c r="AC129" s="13"/>
      <c r="AD129" s="13"/>
      <c r="AE129" s="13"/>
      <c r="AT129" s="237" t="s">
        <v>152</v>
      </c>
      <c r="AU129" s="237" t="s">
        <v>86</v>
      </c>
      <c r="AV129" s="13" t="s">
        <v>86</v>
      </c>
      <c r="AW129" s="13" t="s">
        <v>37</v>
      </c>
      <c r="AX129" s="13" t="s">
        <v>76</v>
      </c>
      <c r="AY129" s="237" t="s">
        <v>141</v>
      </c>
    </row>
    <row r="130" s="14" customFormat="1">
      <c r="A130" s="14"/>
      <c r="B130" s="238"/>
      <c r="C130" s="239"/>
      <c r="D130" s="228" t="s">
        <v>152</v>
      </c>
      <c r="E130" s="240" t="s">
        <v>19</v>
      </c>
      <c r="F130" s="241" t="s">
        <v>154</v>
      </c>
      <c r="G130" s="239"/>
      <c r="H130" s="242">
        <v>248.06800000000001</v>
      </c>
      <c r="I130" s="243"/>
      <c r="J130" s="239"/>
      <c r="K130" s="239"/>
      <c r="L130" s="244"/>
      <c r="M130" s="245"/>
      <c r="N130" s="246"/>
      <c r="O130" s="246"/>
      <c r="P130" s="246"/>
      <c r="Q130" s="246"/>
      <c r="R130" s="246"/>
      <c r="S130" s="246"/>
      <c r="T130" s="247"/>
      <c r="U130" s="14"/>
      <c r="V130" s="14"/>
      <c r="W130" s="14"/>
      <c r="X130" s="14"/>
      <c r="Y130" s="14"/>
      <c r="Z130" s="14"/>
      <c r="AA130" s="14"/>
      <c r="AB130" s="14"/>
      <c r="AC130" s="14"/>
      <c r="AD130" s="14"/>
      <c r="AE130" s="14"/>
      <c r="AT130" s="248" t="s">
        <v>152</v>
      </c>
      <c r="AU130" s="248" t="s">
        <v>86</v>
      </c>
      <c r="AV130" s="14" t="s">
        <v>148</v>
      </c>
      <c r="AW130" s="14" t="s">
        <v>37</v>
      </c>
      <c r="AX130" s="14" t="s">
        <v>84</v>
      </c>
      <c r="AY130" s="248" t="s">
        <v>141</v>
      </c>
    </row>
    <row r="131" s="2" customFormat="1" ht="66.75" customHeight="1">
      <c r="A131" s="41"/>
      <c r="B131" s="42"/>
      <c r="C131" s="208" t="s">
        <v>205</v>
      </c>
      <c r="D131" s="208" t="s">
        <v>143</v>
      </c>
      <c r="E131" s="209" t="s">
        <v>206</v>
      </c>
      <c r="F131" s="210" t="s">
        <v>207</v>
      </c>
      <c r="G131" s="211" t="s">
        <v>146</v>
      </c>
      <c r="H131" s="212">
        <v>81.245000000000005</v>
      </c>
      <c r="I131" s="213"/>
      <c r="J131" s="214">
        <f>ROUND(I131*H131,2)</f>
        <v>0</v>
      </c>
      <c r="K131" s="210" t="s">
        <v>147</v>
      </c>
      <c r="L131" s="47"/>
      <c r="M131" s="215" t="s">
        <v>19</v>
      </c>
      <c r="N131" s="216" t="s">
        <v>47</v>
      </c>
      <c r="O131" s="87"/>
      <c r="P131" s="217">
        <f>O131*H131</f>
        <v>0</v>
      </c>
      <c r="Q131" s="217">
        <v>0</v>
      </c>
      <c r="R131" s="217">
        <f>Q131*H131</f>
        <v>0</v>
      </c>
      <c r="S131" s="217">
        <v>0</v>
      </c>
      <c r="T131" s="218">
        <f>S131*H131</f>
        <v>0</v>
      </c>
      <c r="U131" s="41"/>
      <c r="V131" s="41"/>
      <c r="W131" s="41"/>
      <c r="X131" s="41"/>
      <c r="Y131" s="41"/>
      <c r="Z131" s="41"/>
      <c r="AA131" s="41"/>
      <c r="AB131" s="41"/>
      <c r="AC131" s="41"/>
      <c r="AD131" s="41"/>
      <c r="AE131" s="41"/>
      <c r="AR131" s="219" t="s">
        <v>148</v>
      </c>
      <c r="AT131" s="219" t="s">
        <v>143</v>
      </c>
      <c r="AU131" s="219" t="s">
        <v>86</v>
      </c>
      <c r="AY131" s="20" t="s">
        <v>141</v>
      </c>
      <c r="BE131" s="220">
        <f>IF(N131="základní",J131,0)</f>
        <v>0</v>
      </c>
      <c r="BF131" s="220">
        <f>IF(N131="snížená",J131,0)</f>
        <v>0</v>
      </c>
      <c r="BG131" s="220">
        <f>IF(N131="zákl. přenesená",J131,0)</f>
        <v>0</v>
      </c>
      <c r="BH131" s="220">
        <f>IF(N131="sníž. přenesená",J131,0)</f>
        <v>0</v>
      </c>
      <c r="BI131" s="220">
        <f>IF(N131="nulová",J131,0)</f>
        <v>0</v>
      </c>
      <c r="BJ131" s="20" t="s">
        <v>84</v>
      </c>
      <c r="BK131" s="220">
        <f>ROUND(I131*H131,2)</f>
        <v>0</v>
      </c>
      <c r="BL131" s="20" t="s">
        <v>148</v>
      </c>
      <c r="BM131" s="219" t="s">
        <v>208</v>
      </c>
    </row>
    <row r="132" s="2" customFormat="1">
      <c r="A132" s="41"/>
      <c r="B132" s="42"/>
      <c r="C132" s="43"/>
      <c r="D132" s="221" t="s">
        <v>150</v>
      </c>
      <c r="E132" s="43"/>
      <c r="F132" s="222" t="s">
        <v>209</v>
      </c>
      <c r="G132" s="43"/>
      <c r="H132" s="43"/>
      <c r="I132" s="223"/>
      <c r="J132" s="43"/>
      <c r="K132" s="43"/>
      <c r="L132" s="47"/>
      <c r="M132" s="224"/>
      <c r="N132" s="225"/>
      <c r="O132" s="87"/>
      <c r="P132" s="87"/>
      <c r="Q132" s="87"/>
      <c r="R132" s="87"/>
      <c r="S132" s="87"/>
      <c r="T132" s="88"/>
      <c r="U132" s="41"/>
      <c r="V132" s="41"/>
      <c r="W132" s="41"/>
      <c r="X132" s="41"/>
      <c r="Y132" s="41"/>
      <c r="Z132" s="41"/>
      <c r="AA132" s="41"/>
      <c r="AB132" s="41"/>
      <c r="AC132" s="41"/>
      <c r="AD132" s="41"/>
      <c r="AE132" s="41"/>
      <c r="AT132" s="20" t="s">
        <v>150</v>
      </c>
      <c r="AU132" s="20" t="s">
        <v>86</v>
      </c>
    </row>
    <row r="133" s="13" customFormat="1">
      <c r="A133" s="13"/>
      <c r="B133" s="226"/>
      <c r="C133" s="227"/>
      <c r="D133" s="228" t="s">
        <v>152</v>
      </c>
      <c r="E133" s="229" t="s">
        <v>19</v>
      </c>
      <c r="F133" s="230" t="s">
        <v>210</v>
      </c>
      <c r="G133" s="227"/>
      <c r="H133" s="231">
        <v>81.245000000000005</v>
      </c>
      <c r="I133" s="232"/>
      <c r="J133" s="227"/>
      <c r="K133" s="227"/>
      <c r="L133" s="233"/>
      <c r="M133" s="234"/>
      <c r="N133" s="235"/>
      <c r="O133" s="235"/>
      <c r="P133" s="235"/>
      <c r="Q133" s="235"/>
      <c r="R133" s="235"/>
      <c r="S133" s="235"/>
      <c r="T133" s="236"/>
      <c r="U133" s="13"/>
      <c r="V133" s="13"/>
      <c r="W133" s="13"/>
      <c r="X133" s="13"/>
      <c r="Y133" s="13"/>
      <c r="Z133" s="13"/>
      <c r="AA133" s="13"/>
      <c r="AB133" s="13"/>
      <c r="AC133" s="13"/>
      <c r="AD133" s="13"/>
      <c r="AE133" s="13"/>
      <c r="AT133" s="237" t="s">
        <v>152</v>
      </c>
      <c r="AU133" s="237" t="s">
        <v>86</v>
      </c>
      <c r="AV133" s="13" t="s">
        <v>86</v>
      </c>
      <c r="AW133" s="13" t="s">
        <v>37</v>
      </c>
      <c r="AX133" s="13" t="s">
        <v>76</v>
      </c>
      <c r="AY133" s="237" t="s">
        <v>141</v>
      </c>
    </row>
    <row r="134" s="14" customFormat="1">
      <c r="A134" s="14"/>
      <c r="B134" s="238"/>
      <c r="C134" s="239"/>
      <c r="D134" s="228" t="s">
        <v>152</v>
      </c>
      <c r="E134" s="240" t="s">
        <v>19</v>
      </c>
      <c r="F134" s="241" t="s">
        <v>154</v>
      </c>
      <c r="G134" s="239"/>
      <c r="H134" s="242">
        <v>81.245000000000005</v>
      </c>
      <c r="I134" s="243"/>
      <c r="J134" s="239"/>
      <c r="K134" s="239"/>
      <c r="L134" s="244"/>
      <c r="M134" s="245"/>
      <c r="N134" s="246"/>
      <c r="O134" s="246"/>
      <c r="P134" s="246"/>
      <c r="Q134" s="246"/>
      <c r="R134" s="246"/>
      <c r="S134" s="246"/>
      <c r="T134" s="247"/>
      <c r="U134" s="14"/>
      <c r="V134" s="14"/>
      <c r="W134" s="14"/>
      <c r="X134" s="14"/>
      <c r="Y134" s="14"/>
      <c r="Z134" s="14"/>
      <c r="AA134" s="14"/>
      <c r="AB134" s="14"/>
      <c r="AC134" s="14"/>
      <c r="AD134" s="14"/>
      <c r="AE134" s="14"/>
      <c r="AT134" s="248" t="s">
        <v>152</v>
      </c>
      <c r="AU134" s="248" t="s">
        <v>86</v>
      </c>
      <c r="AV134" s="14" t="s">
        <v>148</v>
      </c>
      <c r="AW134" s="14" t="s">
        <v>37</v>
      </c>
      <c r="AX134" s="14" t="s">
        <v>84</v>
      </c>
      <c r="AY134" s="248" t="s">
        <v>141</v>
      </c>
    </row>
    <row r="135" s="2" customFormat="1" ht="55.5" customHeight="1">
      <c r="A135" s="41"/>
      <c r="B135" s="42"/>
      <c r="C135" s="208" t="s">
        <v>211</v>
      </c>
      <c r="D135" s="208" t="s">
        <v>143</v>
      </c>
      <c r="E135" s="209" t="s">
        <v>212</v>
      </c>
      <c r="F135" s="210" t="s">
        <v>213</v>
      </c>
      <c r="G135" s="211" t="s">
        <v>146</v>
      </c>
      <c r="H135" s="212">
        <v>215.16</v>
      </c>
      <c r="I135" s="213"/>
      <c r="J135" s="214">
        <f>ROUND(I135*H135,2)</f>
        <v>0</v>
      </c>
      <c r="K135" s="210" t="s">
        <v>147</v>
      </c>
      <c r="L135" s="47"/>
      <c r="M135" s="215" t="s">
        <v>19</v>
      </c>
      <c r="N135" s="216" t="s">
        <v>47</v>
      </c>
      <c r="O135" s="87"/>
      <c r="P135" s="217">
        <f>O135*H135</f>
        <v>0</v>
      </c>
      <c r="Q135" s="217">
        <v>0</v>
      </c>
      <c r="R135" s="217">
        <f>Q135*H135</f>
        <v>0</v>
      </c>
      <c r="S135" s="217">
        <v>0</v>
      </c>
      <c r="T135" s="218">
        <f>S135*H135</f>
        <v>0</v>
      </c>
      <c r="U135" s="41"/>
      <c r="V135" s="41"/>
      <c r="W135" s="41"/>
      <c r="X135" s="41"/>
      <c r="Y135" s="41"/>
      <c r="Z135" s="41"/>
      <c r="AA135" s="41"/>
      <c r="AB135" s="41"/>
      <c r="AC135" s="41"/>
      <c r="AD135" s="41"/>
      <c r="AE135" s="41"/>
      <c r="AR135" s="219" t="s">
        <v>148</v>
      </c>
      <c r="AT135" s="219" t="s">
        <v>143</v>
      </c>
      <c r="AU135" s="219" t="s">
        <v>86</v>
      </c>
      <c r="AY135" s="20" t="s">
        <v>141</v>
      </c>
      <c r="BE135" s="220">
        <f>IF(N135="základní",J135,0)</f>
        <v>0</v>
      </c>
      <c r="BF135" s="220">
        <f>IF(N135="snížená",J135,0)</f>
        <v>0</v>
      </c>
      <c r="BG135" s="220">
        <f>IF(N135="zákl. přenesená",J135,0)</f>
        <v>0</v>
      </c>
      <c r="BH135" s="220">
        <f>IF(N135="sníž. přenesená",J135,0)</f>
        <v>0</v>
      </c>
      <c r="BI135" s="220">
        <f>IF(N135="nulová",J135,0)</f>
        <v>0</v>
      </c>
      <c r="BJ135" s="20" t="s">
        <v>84</v>
      </c>
      <c r="BK135" s="220">
        <f>ROUND(I135*H135,2)</f>
        <v>0</v>
      </c>
      <c r="BL135" s="20" t="s">
        <v>148</v>
      </c>
      <c r="BM135" s="219" t="s">
        <v>214</v>
      </c>
    </row>
    <row r="136" s="2" customFormat="1">
      <c r="A136" s="41"/>
      <c r="B136" s="42"/>
      <c r="C136" s="43"/>
      <c r="D136" s="221" t="s">
        <v>150</v>
      </c>
      <c r="E136" s="43"/>
      <c r="F136" s="222" t="s">
        <v>215</v>
      </c>
      <c r="G136" s="43"/>
      <c r="H136" s="43"/>
      <c r="I136" s="223"/>
      <c r="J136" s="43"/>
      <c r="K136" s="43"/>
      <c r="L136" s="47"/>
      <c r="M136" s="224"/>
      <c r="N136" s="225"/>
      <c r="O136" s="87"/>
      <c r="P136" s="87"/>
      <c r="Q136" s="87"/>
      <c r="R136" s="87"/>
      <c r="S136" s="87"/>
      <c r="T136" s="88"/>
      <c r="U136" s="41"/>
      <c r="V136" s="41"/>
      <c r="W136" s="41"/>
      <c r="X136" s="41"/>
      <c r="Y136" s="41"/>
      <c r="Z136" s="41"/>
      <c r="AA136" s="41"/>
      <c r="AB136" s="41"/>
      <c r="AC136" s="41"/>
      <c r="AD136" s="41"/>
      <c r="AE136" s="41"/>
      <c r="AT136" s="20" t="s">
        <v>150</v>
      </c>
      <c r="AU136" s="20" t="s">
        <v>86</v>
      </c>
    </row>
    <row r="137" s="13" customFormat="1">
      <c r="A137" s="13"/>
      <c r="B137" s="226"/>
      <c r="C137" s="227"/>
      <c r="D137" s="228" t="s">
        <v>152</v>
      </c>
      <c r="E137" s="229" t="s">
        <v>19</v>
      </c>
      <c r="F137" s="230" t="s">
        <v>216</v>
      </c>
      <c r="G137" s="227"/>
      <c r="H137" s="231">
        <v>215.16</v>
      </c>
      <c r="I137" s="232"/>
      <c r="J137" s="227"/>
      <c r="K137" s="227"/>
      <c r="L137" s="233"/>
      <c r="M137" s="234"/>
      <c r="N137" s="235"/>
      <c r="O137" s="235"/>
      <c r="P137" s="235"/>
      <c r="Q137" s="235"/>
      <c r="R137" s="235"/>
      <c r="S137" s="235"/>
      <c r="T137" s="236"/>
      <c r="U137" s="13"/>
      <c r="V137" s="13"/>
      <c r="W137" s="13"/>
      <c r="X137" s="13"/>
      <c r="Y137" s="13"/>
      <c r="Z137" s="13"/>
      <c r="AA137" s="13"/>
      <c r="AB137" s="13"/>
      <c r="AC137" s="13"/>
      <c r="AD137" s="13"/>
      <c r="AE137" s="13"/>
      <c r="AT137" s="237" t="s">
        <v>152</v>
      </c>
      <c r="AU137" s="237" t="s">
        <v>86</v>
      </c>
      <c r="AV137" s="13" t="s">
        <v>86</v>
      </c>
      <c r="AW137" s="13" t="s">
        <v>37</v>
      </c>
      <c r="AX137" s="13" t="s">
        <v>76</v>
      </c>
      <c r="AY137" s="237" t="s">
        <v>141</v>
      </c>
    </row>
    <row r="138" s="14" customFormat="1">
      <c r="A138" s="14"/>
      <c r="B138" s="238"/>
      <c r="C138" s="239"/>
      <c r="D138" s="228" t="s">
        <v>152</v>
      </c>
      <c r="E138" s="240" t="s">
        <v>19</v>
      </c>
      <c r="F138" s="241" t="s">
        <v>154</v>
      </c>
      <c r="G138" s="239"/>
      <c r="H138" s="242">
        <v>215.16</v>
      </c>
      <c r="I138" s="243"/>
      <c r="J138" s="239"/>
      <c r="K138" s="239"/>
      <c r="L138" s="244"/>
      <c r="M138" s="245"/>
      <c r="N138" s="246"/>
      <c r="O138" s="246"/>
      <c r="P138" s="246"/>
      <c r="Q138" s="246"/>
      <c r="R138" s="246"/>
      <c r="S138" s="246"/>
      <c r="T138" s="247"/>
      <c r="U138" s="14"/>
      <c r="V138" s="14"/>
      <c r="W138" s="14"/>
      <c r="X138" s="14"/>
      <c r="Y138" s="14"/>
      <c r="Z138" s="14"/>
      <c r="AA138" s="14"/>
      <c r="AB138" s="14"/>
      <c r="AC138" s="14"/>
      <c r="AD138" s="14"/>
      <c r="AE138" s="14"/>
      <c r="AT138" s="248" t="s">
        <v>152</v>
      </c>
      <c r="AU138" s="248" t="s">
        <v>86</v>
      </c>
      <c r="AV138" s="14" t="s">
        <v>148</v>
      </c>
      <c r="AW138" s="14" t="s">
        <v>37</v>
      </c>
      <c r="AX138" s="14" t="s">
        <v>84</v>
      </c>
      <c r="AY138" s="248" t="s">
        <v>141</v>
      </c>
    </row>
    <row r="139" s="2" customFormat="1" ht="62.7" customHeight="1">
      <c r="A139" s="41"/>
      <c r="B139" s="42"/>
      <c r="C139" s="208" t="s">
        <v>217</v>
      </c>
      <c r="D139" s="208" t="s">
        <v>143</v>
      </c>
      <c r="E139" s="209" t="s">
        <v>218</v>
      </c>
      <c r="F139" s="210" t="s">
        <v>219</v>
      </c>
      <c r="G139" s="211" t="s">
        <v>146</v>
      </c>
      <c r="H139" s="212">
        <v>74.579999999999998</v>
      </c>
      <c r="I139" s="213"/>
      <c r="J139" s="214">
        <f>ROUND(I139*H139,2)</f>
        <v>0</v>
      </c>
      <c r="K139" s="210" t="s">
        <v>147</v>
      </c>
      <c r="L139" s="47"/>
      <c r="M139" s="215" t="s">
        <v>19</v>
      </c>
      <c r="N139" s="216" t="s">
        <v>47</v>
      </c>
      <c r="O139" s="87"/>
      <c r="P139" s="217">
        <f>O139*H139</f>
        <v>0</v>
      </c>
      <c r="Q139" s="217">
        <v>0</v>
      </c>
      <c r="R139" s="217">
        <f>Q139*H139</f>
        <v>0</v>
      </c>
      <c r="S139" s="217">
        <v>0</v>
      </c>
      <c r="T139" s="218">
        <f>S139*H139</f>
        <v>0</v>
      </c>
      <c r="U139" s="41"/>
      <c r="V139" s="41"/>
      <c r="W139" s="41"/>
      <c r="X139" s="41"/>
      <c r="Y139" s="41"/>
      <c r="Z139" s="41"/>
      <c r="AA139" s="41"/>
      <c r="AB139" s="41"/>
      <c r="AC139" s="41"/>
      <c r="AD139" s="41"/>
      <c r="AE139" s="41"/>
      <c r="AR139" s="219" t="s">
        <v>148</v>
      </c>
      <c r="AT139" s="219" t="s">
        <v>143</v>
      </c>
      <c r="AU139" s="219" t="s">
        <v>86</v>
      </c>
      <c r="AY139" s="20" t="s">
        <v>141</v>
      </c>
      <c r="BE139" s="220">
        <f>IF(N139="základní",J139,0)</f>
        <v>0</v>
      </c>
      <c r="BF139" s="220">
        <f>IF(N139="snížená",J139,0)</f>
        <v>0</v>
      </c>
      <c r="BG139" s="220">
        <f>IF(N139="zákl. přenesená",J139,0)</f>
        <v>0</v>
      </c>
      <c r="BH139" s="220">
        <f>IF(N139="sníž. přenesená",J139,0)</f>
        <v>0</v>
      </c>
      <c r="BI139" s="220">
        <f>IF(N139="nulová",J139,0)</f>
        <v>0</v>
      </c>
      <c r="BJ139" s="20" t="s">
        <v>84</v>
      </c>
      <c r="BK139" s="220">
        <f>ROUND(I139*H139,2)</f>
        <v>0</v>
      </c>
      <c r="BL139" s="20" t="s">
        <v>148</v>
      </c>
      <c r="BM139" s="219" t="s">
        <v>220</v>
      </c>
    </row>
    <row r="140" s="2" customFormat="1">
      <c r="A140" s="41"/>
      <c r="B140" s="42"/>
      <c r="C140" s="43"/>
      <c r="D140" s="221" t="s">
        <v>150</v>
      </c>
      <c r="E140" s="43"/>
      <c r="F140" s="222" t="s">
        <v>221</v>
      </c>
      <c r="G140" s="43"/>
      <c r="H140" s="43"/>
      <c r="I140" s="223"/>
      <c r="J140" s="43"/>
      <c r="K140" s="43"/>
      <c r="L140" s="47"/>
      <c r="M140" s="224"/>
      <c r="N140" s="225"/>
      <c r="O140" s="87"/>
      <c r="P140" s="87"/>
      <c r="Q140" s="87"/>
      <c r="R140" s="87"/>
      <c r="S140" s="87"/>
      <c r="T140" s="88"/>
      <c r="U140" s="41"/>
      <c r="V140" s="41"/>
      <c r="W140" s="41"/>
      <c r="X140" s="41"/>
      <c r="Y140" s="41"/>
      <c r="Z140" s="41"/>
      <c r="AA140" s="41"/>
      <c r="AB140" s="41"/>
      <c r="AC140" s="41"/>
      <c r="AD140" s="41"/>
      <c r="AE140" s="41"/>
      <c r="AT140" s="20" t="s">
        <v>150</v>
      </c>
      <c r="AU140" s="20" t="s">
        <v>86</v>
      </c>
    </row>
    <row r="141" s="15" customFormat="1">
      <c r="A141" s="15"/>
      <c r="B141" s="249"/>
      <c r="C141" s="250"/>
      <c r="D141" s="228" t="s">
        <v>152</v>
      </c>
      <c r="E141" s="251" t="s">
        <v>19</v>
      </c>
      <c r="F141" s="252" t="s">
        <v>176</v>
      </c>
      <c r="G141" s="250"/>
      <c r="H141" s="251" t="s">
        <v>19</v>
      </c>
      <c r="I141" s="253"/>
      <c r="J141" s="250"/>
      <c r="K141" s="250"/>
      <c r="L141" s="254"/>
      <c r="M141" s="255"/>
      <c r="N141" s="256"/>
      <c r="O141" s="256"/>
      <c r="P141" s="256"/>
      <c r="Q141" s="256"/>
      <c r="R141" s="256"/>
      <c r="S141" s="256"/>
      <c r="T141" s="257"/>
      <c r="U141" s="15"/>
      <c r="V141" s="15"/>
      <c r="W141" s="15"/>
      <c r="X141" s="15"/>
      <c r="Y141" s="15"/>
      <c r="Z141" s="15"/>
      <c r="AA141" s="15"/>
      <c r="AB141" s="15"/>
      <c r="AC141" s="15"/>
      <c r="AD141" s="15"/>
      <c r="AE141" s="15"/>
      <c r="AT141" s="258" t="s">
        <v>152</v>
      </c>
      <c r="AU141" s="258" t="s">
        <v>86</v>
      </c>
      <c r="AV141" s="15" t="s">
        <v>84</v>
      </c>
      <c r="AW141" s="15" t="s">
        <v>37</v>
      </c>
      <c r="AX141" s="15" t="s">
        <v>76</v>
      </c>
      <c r="AY141" s="258" t="s">
        <v>141</v>
      </c>
    </row>
    <row r="142" s="13" customFormat="1">
      <c r="A142" s="13"/>
      <c r="B142" s="226"/>
      <c r="C142" s="227"/>
      <c r="D142" s="228" t="s">
        <v>152</v>
      </c>
      <c r="E142" s="229" t="s">
        <v>19</v>
      </c>
      <c r="F142" s="230" t="s">
        <v>177</v>
      </c>
      <c r="G142" s="227"/>
      <c r="H142" s="231">
        <v>15.18</v>
      </c>
      <c r="I142" s="232"/>
      <c r="J142" s="227"/>
      <c r="K142" s="227"/>
      <c r="L142" s="233"/>
      <c r="M142" s="234"/>
      <c r="N142" s="235"/>
      <c r="O142" s="235"/>
      <c r="P142" s="235"/>
      <c r="Q142" s="235"/>
      <c r="R142" s="235"/>
      <c r="S142" s="235"/>
      <c r="T142" s="236"/>
      <c r="U142" s="13"/>
      <c r="V142" s="13"/>
      <c r="W142" s="13"/>
      <c r="X142" s="13"/>
      <c r="Y142" s="13"/>
      <c r="Z142" s="13"/>
      <c r="AA142" s="13"/>
      <c r="AB142" s="13"/>
      <c r="AC142" s="13"/>
      <c r="AD142" s="13"/>
      <c r="AE142" s="13"/>
      <c r="AT142" s="237" t="s">
        <v>152</v>
      </c>
      <c r="AU142" s="237" t="s">
        <v>86</v>
      </c>
      <c r="AV142" s="13" t="s">
        <v>86</v>
      </c>
      <c r="AW142" s="13" t="s">
        <v>37</v>
      </c>
      <c r="AX142" s="13" t="s">
        <v>76</v>
      </c>
      <c r="AY142" s="237" t="s">
        <v>141</v>
      </c>
    </row>
    <row r="143" s="13" customFormat="1">
      <c r="A143" s="13"/>
      <c r="B143" s="226"/>
      <c r="C143" s="227"/>
      <c r="D143" s="228" t="s">
        <v>152</v>
      </c>
      <c r="E143" s="229" t="s">
        <v>19</v>
      </c>
      <c r="F143" s="230" t="s">
        <v>178</v>
      </c>
      <c r="G143" s="227"/>
      <c r="H143" s="231">
        <v>39.600000000000001</v>
      </c>
      <c r="I143" s="232"/>
      <c r="J143" s="227"/>
      <c r="K143" s="227"/>
      <c r="L143" s="233"/>
      <c r="M143" s="234"/>
      <c r="N143" s="235"/>
      <c r="O143" s="235"/>
      <c r="P143" s="235"/>
      <c r="Q143" s="235"/>
      <c r="R143" s="235"/>
      <c r="S143" s="235"/>
      <c r="T143" s="236"/>
      <c r="U143" s="13"/>
      <c r="V143" s="13"/>
      <c r="W143" s="13"/>
      <c r="X143" s="13"/>
      <c r="Y143" s="13"/>
      <c r="Z143" s="13"/>
      <c r="AA143" s="13"/>
      <c r="AB143" s="13"/>
      <c r="AC143" s="13"/>
      <c r="AD143" s="13"/>
      <c r="AE143" s="13"/>
      <c r="AT143" s="237" t="s">
        <v>152</v>
      </c>
      <c r="AU143" s="237" t="s">
        <v>86</v>
      </c>
      <c r="AV143" s="13" t="s">
        <v>86</v>
      </c>
      <c r="AW143" s="13" t="s">
        <v>37</v>
      </c>
      <c r="AX143" s="13" t="s">
        <v>76</v>
      </c>
      <c r="AY143" s="237" t="s">
        <v>141</v>
      </c>
    </row>
    <row r="144" s="13" customFormat="1">
      <c r="A144" s="13"/>
      <c r="B144" s="226"/>
      <c r="C144" s="227"/>
      <c r="D144" s="228" t="s">
        <v>152</v>
      </c>
      <c r="E144" s="229" t="s">
        <v>19</v>
      </c>
      <c r="F144" s="230" t="s">
        <v>222</v>
      </c>
      <c r="G144" s="227"/>
      <c r="H144" s="231">
        <v>19.800000000000001</v>
      </c>
      <c r="I144" s="232"/>
      <c r="J144" s="227"/>
      <c r="K144" s="227"/>
      <c r="L144" s="233"/>
      <c r="M144" s="234"/>
      <c r="N144" s="235"/>
      <c r="O144" s="235"/>
      <c r="P144" s="235"/>
      <c r="Q144" s="235"/>
      <c r="R144" s="235"/>
      <c r="S144" s="235"/>
      <c r="T144" s="236"/>
      <c r="U144" s="13"/>
      <c r="V144" s="13"/>
      <c r="W144" s="13"/>
      <c r="X144" s="13"/>
      <c r="Y144" s="13"/>
      <c r="Z144" s="13"/>
      <c r="AA144" s="13"/>
      <c r="AB144" s="13"/>
      <c r="AC144" s="13"/>
      <c r="AD144" s="13"/>
      <c r="AE144" s="13"/>
      <c r="AT144" s="237" t="s">
        <v>152</v>
      </c>
      <c r="AU144" s="237" t="s">
        <v>86</v>
      </c>
      <c r="AV144" s="13" t="s">
        <v>86</v>
      </c>
      <c r="AW144" s="13" t="s">
        <v>37</v>
      </c>
      <c r="AX144" s="13" t="s">
        <v>76</v>
      </c>
      <c r="AY144" s="237" t="s">
        <v>141</v>
      </c>
    </row>
    <row r="145" s="14" customFormat="1">
      <c r="A145" s="14"/>
      <c r="B145" s="238"/>
      <c r="C145" s="239"/>
      <c r="D145" s="228" t="s">
        <v>152</v>
      </c>
      <c r="E145" s="240" t="s">
        <v>93</v>
      </c>
      <c r="F145" s="241" t="s">
        <v>154</v>
      </c>
      <c r="G145" s="239"/>
      <c r="H145" s="242">
        <v>74.579999999999998</v>
      </c>
      <c r="I145" s="243"/>
      <c r="J145" s="239"/>
      <c r="K145" s="239"/>
      <c r="L145" s="244"/>
      <c r="M145" s="245"/>
      <c r="N145" s="246"/>
      <c r="O145" s="246"/>
      <c r="P145" s="246"/>
      <c r="Q145" s="246"/>
      <c r="R145" s="246"/>
      <c r="S145" s="246"/>
      <c r="T145" s="247"/>
      <c r="U145" s="14"/>
      <c r="V145" s="14"/>
      <c r="W145" s="14"/>
      <c r="X145" s="14"/>
      <c r="Y145" s="14"/>
      <c r="Z145" s="14"/>
      <c r="AA145" s="14"/>
      <c r="AB145" s="14"/>
      <c r="AC145" s="14"/>
      <c r="AD145" s="14"/>
      <c r="AE145" s="14"/>
      <c r="AT145" s="248" t="s">
        <v>152</v>
      </c>
      <c r="AU145" s="248" t="s">
        <v>86</v>
      </c>
      <c r="AV145" s="14" t="s">
        <v>148</v>
      </c>
      <c r="AW145" s="14" t="s">
        <v>37</v>
      </c>
      <c r="AX145" s="14" t="s">
        <v>84</v>
      </c>
      <c r="AY145" s="248" t="s">
        <v>141</v>
      </c>
    </row>
    <row r="146" s="2" customFormat="1" ht="37.8" customHeight="1">
      <c r="A146" s="41"/>
      <c r="B146" s="42"/>
      <c r="C146" s="208" t="s">
        <v>8</v>
      </c>
      <c r="D146" s="208" t="s">
        <v>143</v>
      </c>
      <c r="E146" s="209" t="s">
        <v>223</v>
      </c>
      <c r="F146" s="210" t="s">
        <v>224</v>
      </c>
      <c r="G146" s="211" t="s">
        <v>167</v>
      </c>
      <c r="H146" s="212">
        <v>54</v>
      </c>
      <c r="I146" s="213"/>
      <c r="J146" s="214">
        <f>ROUND(I146*H146,2)</f>
        <v>0</v>
      </c>
      <c r="K146" s="210" t="s">
        <v>147</v>
      </c>
      <c r="L146" s="47"/>
      <c r="M146" s="215" t="s">
        <v>19</v>
      </c>
      <c r="N146" s="216" t="s">
        <v>47</v>
      </c>
      <c r="O146" s="87"/>
      <c r="P146" s="217">
        <f>O146*H146</f>
        <v>0</v>
      </c>
      <c r="Q146" s="217">
        <v>0</v>
      </c>
      <c r="R146" s="217">
        <f>Q146*H146</f>
        <v>0</v>
      </c>
      <c r="S146" s="217">
        <v>0</v>
      </c>
      <c r="T146" s="218">
        <f>S146*H146</f>
        <v>0</v>
      </c>
      <c r="U146" s="41"/>
      <c r="V146" s="41"/>
      <c r="W146" s="41"/>
      <c r="X146" s="41"/>
      <c r="Y146" s="41"/>
      <c r="Z146" s="41"/>
      <c r="AA146" s="41"/>
      <c r="AB146" s="41"/>
      <c r="AC146" s="41"/>
      <c r="AD146" s="41"/>
      <c r="AE146" s="41"/>
      <c r="AR146" s="219" t="s">
        <v>148</v>
      </c>
      <c r="AT146" s="219" t="s">
        <v>143</v>
      </c>
      <c r="AU146" s="219" t="s">
        <v>86</v>
      </c>
      <c r="AY146" s="20" t="s">
        <v>141</v>
      </c>
      <c r="BE146" s="220">
        <f>IF(N146="základní",J146,0)</f>
        <v>0</v>
      </c>
      <c r="BF146" s="220">
        <f>IF(N146="snížená",J146,0)</f>
        <v>0</v>
      </c>
      <c r="BG146" s="220">
        <f>IF(N146="zákl. přenesená",J146,0)</f>
        <v>0</v>
      </c>
      <c r="BH146" s="220">
        <f>IF(N146="sníž. přenesená",J146,0)</f>
        <v>0</v>
      </c>
      <c r="BI146" s="220">
        <f>IF(N146="nulová",J146,0)</f>
        <v>0</v>
      </c>
      <c r="BJ146" s="20" t="s">
        <v>84</v>
      </c>
      <c r="BK146" s="220">
        <f>ROUND(I146*H146,2)</f>
        <v>0</v>
      </c>
      <c r="BL146" s="20" t="s">
        <v>148</v>
      </c>
      <c r="BM146" s="219" t="s">
        <v>225</v>
      </c>
    </row>
    <row r="147" s="2" customFormat="1">
      <c r="A147" s="41"/>
      <c r="B147" s="42"/>
      <c r="C147" s="43"/>
      <c r="D147" s="221" t="s">
        <v>150</v>
      </c>
      <c r="E147" s="43"/>
      <c r="F147" s="222" t="s">
        <v>226</v>
      </c>
      <c r="G147" s="43"/>
      <c r="H147" s="43"/>
      <c r="I147" s="223"/>
      <c r="J147" s="43"/>
      <c r="K147" s="43"/>
      <c r="L147" s="47"/>
      <c r="M147" s="224"/>
      <c r="N147" s="225"/>
      <c r="O147" s="87"/>
      <c r="P147" s="87"/>
      <c r="Q147" s="87"/>
      <c r="R147" s="87"/>
      <c r="S147" s="87"/>
      <c r="T147" s="88"/>
      <c r="U147" s="41"/>
      <c r="V147" s="41"/>
      <c r="W147" s="41"/>
      <c r="X147" s="41"/>
      <c r="Y147" s="41"/>
      <c r="Z147" s="41"/>
      <c r="AA147" s="41"/>
      <c r="AB147" s="41"/>
      <c r="AC147" s="41"/>
      <c r="AD147" s="41"/>
      <c r="AE147" s="41"/>
      <c r="AT147" s="20" t="s">
        <v>150</v>
      </c>
      <c r="AU147" s="20" t="s">
        <v>86</v>
      </c>
    </row>
    <row r="148" s="13" customFormat="1">
      <c r="A148" s="13"/>
      <c r="B148" s="226"/>
      <c r="C148" s="227"/>
      <c r="D148" s="228" t="s">
        <v>152</v>
      </c>
      <c r="E148" s="229" t="s">
        <v>19</v>
      </c>
      <c r="F148" s="230" t="s">
        <v>227</v>
      </c>
      <c r="G148" s="227"/>
      <c r="H148" s="231">
        <v>54</v>
      </c>
      <c r="I148" s="232"/>
      <c r="J148" s="227"/>
      <c r="K148" s="227"/>
      <c r="L148" s="233"/>
      <c r="M148" s="234"/>
      <c r="N148" s="235"/>
      <c r="O148" s="235"/>
      <c r="P148" s="235"/>
      <c r="Q148" s="235"/>
      <c r="R148" s="235"/>
      <c r="S148" s="235"/>
      <c r="T148" s="236"/>
      <c r="U148" s="13"/>
      <c r="V148" s="13"/>
      <c r="W148" s="13"/>
      <c r="X148" s="13"/>
      <c r="Y148" s="13"/>
      <c r="Z148" s="13"/>
      <c r="AA148" s="13"/>
      <c r="AB148" s="13"/>
      <c r="AC148" s="13"/>
      <c r="AD148" s="13"/>
      <c r="AE148" s="13"/>
      <c r="AT148" s="237" t="s">
        <v>152</v>
      </c>
      <c r="AU148" s="237" t="s">
        <v>86</v>
      </c>
      <c r="AV148" s="13" t="s">
        <v>86</v>
      </c>
      <c r="AW148" s="13" t="s">
        <v>37</v>
      </c>
      <c r="AX148" s="13" t="s">
        <v>76</v>
      </c>
      <c r="AY148" s="237" t="s">
        <v>141</v>
      </c>
    </row>
    <row r="149" s="14" customFormat="1">
      <c r="A149" s="14"/>
      <c r="B149" s="238"/>
      <c r="C149" s="239"/>
      <c r="D149" s="228" t="s">
        <v>152</v>
      </c>
      <c r="E149" s="240" t="s">
        <v>19</v>
      </c>
      <c r="F149" s="241" t="s">
        <v>154</v>
      </c>
      <c r="G149" s="239"/>
      <c r="H149" s="242">
        <v>54</v>
      </c>
      <c r="I149" s="243"/>
      <c r="J149" s="239"/>
      <c r="K149" s="239"/>
      <c r="L149" s="244"/>
      <c r="M149" s="245"/>
      <c r="N149" s="246"/>
      <c r="O149" s="246"/>
      <c r="P149" s="246"/>
      <c r="Q149" s="246"/>
      <c r="R149" s="246"/>
      <c r="S149" s="246"/>
      <c r="T149" s="247"/>
      <c r="U149" s="14"/>
      <c r="V149" s="14"/>
      <c r="W149" s="14"/>
      <c r="X149" s="14"/>
      <c r="Y149" s="14"/>
      <c r="Z149" s="14"/>
      <c r="AA149" s="14"/>
      <c r="AB149" s="14"/>
      <c r="AC149" s="14"/>
      <c r="AD149" s="14"/>
      <c r="AE149" s="14"/>
      <c r="AT149" s="248" t="s">
        <v>152</v>
      </c>
      <c r="AU149" s="248" t="s">
        <v>86</v>
      </c>
      <c r="AV149" s="14" t="s">
        <v>148</v>
      </c>
      <c r="AW149" s="14" t="s">
        <v>37</v>
      </c>
      <c r="AX149" s="14" t="s">
        <v>84</v>
      </c>
      <c r="AY149" s="248" t="s">
        <v>141</v>
      </c>
    </row>
    <row r="150" s="2" customFormat="1" ht="44.25" customHeight="1">
      <c r="A150" s="41"/>
      <c r="B150" s="42"/>
      <c r="C150" s="208" t="s">
        <v>228</v>
      </c>
      <c r="D150" s="208" t="s">
        <v>143</v>
      </c>
      <c r="E150" s="209" t="s">
        <v>229</v>
      </c>
      <c r="F150" s="210" t="s">
        <v>230</v>
      </c>
      <c r="G150" s="211" t="s">
        <v>146</v>
      </c>
      <c r="H150" s="212">
        <v>47.915999999999997</v>
      </c>
      <c r="I150" s="213"/>
      <c r="J150" s="214">
        <f>ROUND(I150*H150,2)</f>
        <v>0</v>
      </c>
      <c r="K150" s="210" t="s">
        <v>147</v>
      </c>
      <c r="L150" s="47"/>
      <c r="M150" s="215" t="s">
        <v>19</v>
      </c>
      <c r="N150" s="216" t="s">
        <v>47</v>
      </c>
      <c r="O150" s="87"/>
      <c r="P150" s="217">
        <f>O150*H150</f>
        <v>0</v>
      </c>
      <c r="Q150" s="217">
        <v>0</v>
      </c>
      <c r="R150" s="217">
        <f>Q150*H150</f>
        <v>0</v>
      </c>
      <c r="S150" s="217">
        <v>0</v>
      </c>
      <c r="T150" s="218">
        <f>S150*H150</f>
        <v>0</v>
      </c>
      <c r="U150" s="41"/>
      <c r="V150" s="41"/>
      <c r="W150" s="41"/>
      <c r="X150" s="41"/>
      <c r="Y150" s="41"/>
      <c r="Z150" s="41"/>
      <c r="AA150" s="41"/>
      <c r="AB150" s="41"/>
      <c r="AC150" s="41"/>
      <c r="AD150" s="41"/>
      <c r="AE150" s="41"/>
      <c r="AR150" s="219" t="s">
        <v>148</v>
      </c>
      <c r="AT150" s="219" t="s">
        <v>143</v>
      </c>
      <c r="AU150" s="219" t="s">
        <v>86</v>
      </c>
      <c r="AY150" s="20" t="s">
        <v>141</v>
      </c>
      <c r="BE150" s="220">
        <f>IF(N150="základní",J150,0)</f>
        <v>0</v>
      </c>
      <c r="BF150" s="220">
        <f>IF(N150="snížená",J150,0)</f>
        <v>0</v>
      </c>
      <c r="BG150" s="220">
        <f>IF(N150="zákl. přenesená",J150,0)</f>
        <v>0</v>
      </c>
      <c r="BH150" s="220">
        <f>IF(N150="sníž. přenesená",J150,0)</f>
        <v>0</v>
      </c>
      <c r="BI150" s="220">
        <f>IF(N150="nulová",J150,0)</f>
        <v>0</v>
      </c>
      <c r="BJ150" s="20" t="s">
        <v>84</v>
      </c>
      <c r="BK150" s="220">
        <f>ROUND(I150*H150,2)</f>
        <v>0</v>
      </c>
      <c r="BL150" s="20" t="s">
        <v>148</v>
      </c>
      <c r="BM150" s="219" t="s">
        <v>231</v>
      </c>
    </row>
    <row r="151" s="2" customFormat="1">
      <c r="A151" s="41"/>
      <c r="B151" s="42"/>
      <c r="C151" s="43"/>
      <c r="D151" s="221" t="s">
        <v>150</v>
      </c>
      <c r="E151" s="43"/>
      <c r="F151" s="222" t="s">
        <v>232</v>
      </c>
      <c r="G151" s="43"/>
      <c r="H151" s="43"/>
      <c r="I151" s="223"/>
      <c r="J151" s="43"/>
      <c r="K151" s="43"/>
      <c r="L151" s="47"/>
      <c r="M151" s="224"/>
      <c r="N151" s="225"/>
      <c r="O151" s="87"/>
      <c r="P151" s="87"/>
      <c r="Q151" s="87"/>
      <c r="R151" s="87"/>
      <c r="S151" s="87"/>
      <c r="T151" s="88"/>
      <c r="U151" s="41"/>
      <c r="V151" s="41"/>
      <c r="W151" s="41"/>
      <c r="X151" s="41"/>
      <c r="Y151" s="41"/>
      <c r="Z151" s="41"/>
      <c r="AA151" s="41"/>
      <c r="AB151" s="41"/>
      <c r="AC151" s="41"/>
      <c r="AD151" s="41"/>
      <c r="AE151" s="41"/>
      <c r="AT151" s="20" t="s">
        <v>150</v>
      </c>
      <c r="AU151" s="20" t="s">
        <v>86</v>
      </c>
    </row>
    <row r="152" s="13" customFormat="1">
      <c r="A152" s="13"/>
      <c r="B152" s="226"/>
      <c r="C152" s="227"/>
      <c r="D152" s="228" t="s">
        <v>152</v>
      </c>
      <c r="E152" s="229" t="s">
        <v>19</v>
      </c>
      <c r="F152" s="230" t="s">
        <v>233</v>
      </c>
      <c r="G152" s="227"/>
      <c r="H152" s="231">
        <v>33</v>
      </c>
      <c r="I152" s="232"/>
      <c r="J152" s="227"/>
      <c r="K152" s="227"/>
      <c r="L152" s="233"/>
      <c r="M152" s="234"/>
      <c r="N152" s="235"/>
      <c r="O152" s="235"/>
      <c r="P152" s="235"/>
      <c r="Q152" s="235"/>
      <c r="R152" s="235"/>
      <c r="S152" s="235"/>
      <c r="T152" s="236"/>
      <c r="U152" s="13"/>
      <c r="V152" s="13"/>
      <c r="W152" s="13"/>
      <c r="X152" s="13"/>
      <c r="Y152" s="13"/>
      <c r="Z152" s="13"/>
      <c r="AA152" s="13"/>
      <c r="AB152" s="13"/>
      <c r="AC152" s="13"/>
      <c r="AD152" s="13"/>
      <c r="AE152" s="13"/>
      <c r="AT152" s="237" t="s">
        <v>152</v>
      </c>
      <c r="AU152" s="237" t="s">
        <v>86</v>
      </c>
      <c r="AV152" s="13" t="s">
        <v>86</v>
      </c>
      <c r="AW152" s="13" t="s">
        <v>37</v>
      </c>
      <c r="AX152" s="13" t="s">
        <v>76</v>
      </c>
      <c r="AY152" s="237" t="s">
        <v>141</v>
      </c>
    </row>
    <row r="153" s="13" customFormat="1">
      <c r="A153" s="13"/>
      <c r="B153" s="226"/>
      <c r="C153" s="227"/>
      <c r="D153" s="228" t="s">
        <v>152</v>
      </c>
      <c r="E153" s="229" t="s">
        <v>19</v>
      </c>
      <c r="F153" s="230" t="s">
        <v>234</v>
      </c>
      <c r="G153" s="227"/>
      <c r="H153" s="231">
        <v>14.916</v>
      </c>
      <c r="I153" s="232"/>
      <c r="J153" s="227"/>
      <c r="K153" s="227"/>
      <c r="L153" s="233"/>
      <c r="M153" s="234"/>
      <c r="N153" s="235"/>
      <c r="O153" s="235"/>
      <c r="P153" s="235"/>
      <c r="Q153" s="235"/>
      <c r="R153" s="235"/>
      <c r="S153" s="235"/>
      <c r="T153" s="236"/>
      <c r="U153" s="13"/>
      <c r="V153" s="13"/>
      <c r="W153" s="13"/>
      <c r="X153" s="13"/>
      <c r="Y153" s="13"/>
      <c r="Z153" s="13"/>
      <c r="AA153" s="13"/>
      <c r="AB153" s="13"/>
      <c r="AC153" s="13"/>
      <c r="AD153" s="13"/>
      <c r="AE153" s="13"/>
      <c r="AT153" s="237" t="s">
        <v>152</v>
      </c>
      <c r="AU153" s="237" t="s">
        <v>86</v>
      </c>
      <c r="AV153" s="13" t="s">
        <v>86</v>
      </c>
      <c r="AW153" s="13" t="s">
        <v>37</v>
      </c>
      <c r="AX153" s="13" t="s">
        <v>76</v>
      </c>
      <c r="AY153" s="237" t="s">
        <v>141</v>
      </c>
    </row>
    <row r="154" s="14" customFormat="1">
      <c r="A154" s="14"/>
      <c r="B154" s="238"/>
      <c r="C154" s="239"/>
      <c r="D154" s="228" t="s">
        <v>152</v>
      </c>
      <c r="E154" s="240" t="s">
        <v>19</v>
      </c>
      <c r="F154" s="241" t="s">
        <v>154</v>
      </c>
      <c r="G154" s="239"/>
      <c r="H154" s="242">
        <v>47.915999999999997</v>
      </c>
      <c r="I154" s="243"/>
      <c r="J154" s="239"/>
      <c r="K154" s="239"/>
      <c r="L154" s="244"/>
      <c r="M154" s="245"/>
      <c r="N154" s="246"/>
      <c r="O154" s="246"/>
      <c r="P154" s="246"/>
      <c r="Q154" s="246"/>
      <c r="R154" s="246"/>
      <c r="S154" s="246"/>
      <c r="T154" s="247"/>
      <c r="U154" s="14"/>
      <c r="V154" s="14"/>
      <c r="W154" s="14"/>
      <c r="X154" s="14"/>
      <c r="Y154" s="14"/>
      <c r="Z154" s="14"/>
      <c r="AA154" s="14"/>
      <c r="AB154" s="14"/>
      <c r="AC154" s="14"/>
      <c r="AD154" s="14"/>
      <c r="AE154" s="14"/>
      <c r="AT154" s="248" t="s">
        <v>152</v>
      </c>
      <c r="AU154" s="248" t="s">
        <v>86</v>
      </c>
      <c r="AV154" s="14" t="s">
        <v>148</v>
      </c>
      <c r="AW154" s="14" t="s">
        <v>37</v>
      </c>
      <c r="AX154" s="14" t="s">
        <v>84</v>
      </c>
      <c r="AY154" s="248" t="s">
        <v>141</v>
      </c>
    </row>
    <row r="155" s="2" customFormat="1" ht="44.25" customHeight="1">
      <c r="A155" s="41"/>
      <c r="B155" s="42"/>
      <c r="C155" s="208" t="s">
        <v>235</v>
      </c>
      <c r="D155" s="208" t="s">
        <v>143</v>
      </c>
      <c r="E155" s="209" t="s">
        <v>229</v>
      </c>
      <c r="F155" s="210" t="s">
        <v>230</v>
      </c>
      <c r="G155" s="211" t="s">
        <v>146</v>
      </c>
      <c r="H155" s="212">
        <v>76.909999999999997</v>
      </c>
      <c r="I155" s="213"/>
      <c r="J155" s="214">
        <f>ROUND(I155*H155,2)</f>
        <v>0</v>
      </c>
      <c r="K155" s="210" t="s">
        <v>147</v>
      </c>
      <c r="L155" s="47"/>
      <c r="M155" s="215" t="s">
        <v>19</v>
      </c>
      <c r="N155" s="216" t="s">
        <v>47</v>
      </c>
      <c r="O155" s="87"/>
      <c r="P155" s="217">
        <f>O155*H155</f>
        <v>0</v>
      </c>
      <c r="Q155" s="217">
        <v>0</v>
      </c>
      <c r="R155" s="217">
        <f>Q155*H155</f>
        <v>0</v>
      </c>
      <c r="S155" s="217">
        <v>0</v>
      </c>
      <c r="T155" s="218">
        <f>S155*H155</f>
        <v>0</v>
      </c>
      <c r="U155" s="41"/>
      <c r="V155" s="41"/>
      <c r="W155" s="41"/>
      <c r="X155" s="41"/>
      <c r="Y155" s="41"/>
      <c r="Z155" s="41"/>
      <c r="AA155" s="41"/>
      <c r="AB155" s="41"/>
      <c r="AC155" s="41"/>
      <c r="AD155" s="41"/>
      <c r="AE155" s="41"/>
      <c r="AR155" s="219" t="s">
        <v>148</v>
      </c>
      <c r="AT155" s="219" t="s">
        <v>143</v>
      </c>
      <c r="AU155" s="219" t="s">
        <v>86</v>
      </c>
      <c r="AY155" s="20" t="s">
        <v>141</v>
      </c>
      <c r="BE155" s="220">
        <f>IF(N155="základní",J155,0)</f>
        <v>0</v>
      </c>
      <c r="BF155" s="220">
        <f>IF(N155="snížená",J155,0)</f>
        <v>0</v>
      </c>
      <c r="BG155" s="220">
        <f>IF(N155="zákl. přenesená",J155,0)</f>
        <v>0</v>
      </c>
      <c r="BH155" s="220">
        <f>IF(N155="sníž. přenesená",J155,0)</f>
        <v>0</v>
      </c>
      <c r="BI155" s="220">
        <f>IF(N155="nulová",J155,0)</f>
        <v>0</v>
      </c>
      <c r="BJ155" s="20" t="s">
        <v>84</v>
      </c>
      <c r="BK155" s="220">
        <f>ROUND(I155*H155,2)</f>
        <v>0</v>
      </c>
      <c r="BL155" s="20" t="s">
        <v>148</v>
      </c>
      <c r="BM155" s="219" t="s">
        <v>236</v>
      </c>
    </row>
    <row r="156" s="2" customFormat="1">
      <c r="A156" s="41"/>
      <c r="B156" s="42"/>
      <c r="C156" s="43"/>
      <c r="D156" s="221" t="s">
        <v>150</v>
      </c>
      <c r="E156" s="43"/>
      <c r="F156" s="222" t="s">
        <v>232</v>
      </c>
      <c r="G156" s="43"/>
      <c r="H156" s="43"/>
      <c r="I156" s="223"/>
      <c r="J156" s="43"/>
      <c r="K156" s="43"/>
      <c r="L156" s="47"/>
      <c r="M156" s="224"/>
      <c r="N156" s="225"/>
      <c r="O156" s="87"/>
      <c r="P156" s="87"/>
      <c r="Q156" s="87"/>
      <c r="R156" s="87"/>
      <c r="S156" s="87"/>
      <c r="T156" s="88"/>
      <c r="U156" s="41"/>
      <c r="V156" s="41"/>
      <c r="W156" s="41"/>
      <c r="X156" s="41"/>
      <c r="Y156" s="41"/>
      <c r="Z156" s="41"/>
      <c r="AA156" s="41"/>
      <c r="AB156" s="41"/>
      <c r="AC156" s="41"/>
      <c r="AD156" s="41"/>
      <c r="AE156" s="41"/>
      <c r="AT156" s="20" t="s">
        <v>150</v>
      </c>
      <c r="AU156" s="20" t="s">
        <v>86</v>
      </c>
    </row>
    <row r="157" s="15" customFormat="1">
      <c r="A157" s="15"/>
      <c r="B157" s="249"/>
      <c r="C157" s="250"/>
      <c r="D157" s="228" t="s">
        <v>152</v>
      </c>
      <c r="E157" s="251" t="s">
        <v>19</v>
      </c>
      <c r="F157" s="252" t="s">
        <v>237</v>
      </c>
      <c r="G157" s="250"/>
      <c r="H157" s="251" t="s">
        <v>19</v>
      </c>
      <c r="I157" s="253"/>
      <c r="J157" s="250"/>
      <c r="K157" s="250"/>
      <c r="L157" s="254"/>
      <c r="M157" s="255"/>
      <c r="N157" s="256"/>
      <c r="O157" s="256"/>
      <c r="P157" s="256"/>
      <c r="Q157" s="256"/>
      <c r="R157" s="256"/>
      <c r="S157" s="256"/>
      <c r="T157" s="257"/>
      <c r="U157" s="15"/>
      <c r="V157" s="15"/>
      <c r="W157" s="15"/>
      <c r="X157" s="15"/>
      <c r="Y157" s="15"/>
      <c r="Z157" s="15"/>
      <c r="AA157" s="15"/>
      <c r="AB157" s="15"/>
      <c r="AC157" s="15"/>
      <c r="AD157" s="15"/>
      <c r="AE157" s="15"/>
      <c r="AT157" s="258" t="s">
        <v>152</v>
      </c>
      <c r="AU157" s="258" t="s">
        <v>86</v>
      </c>
      <c r="AV157" s="15" t="s">
        <v>84</v>
      </c>
      <c r="AW157" s="15" t="s">
        <v>37</v>
      </c>
      <c r="AX157" s="15" t="s">
        <v>76</v>
      </c>
      <c r="AY157" s="258" t="s">
        <v>141</v>
      </c>
    </row>
    <row r="158" s="13" customFormat="1">
      <c r="A158" s="13"/>
      <c r="B158" s="226"/>
      <c r="C158" s="227"/>
      <c r="D158" s="228" t="s">
        <v>152</v>
      </c>
      <c r="E158" s="229" t="s">
        <v>19</v>
      </c>
      <c r="F158" s="230" t="s">
        <v>238</v>
      </c>
      <c r="G158" s="227"/>
      <c r="H158" s="231">
        <v>1.96</v>
      </c>
      <c r="I158" s="232"/>
      <c r="J158" s="227"/>
      <c r="K158" s="227"/>
      <c r="L158" s="233"/>
      <c r="M158" s="234"/>
      <c r="N158" s="235"/>
      <c r="O158" s="235"/>
      <c r="P158" s="235"/>
      <c r="Q158" s="235"/>
      <c r="R158" s="235"/>
      <c r="S158" s="235"/>
      <c r="T158" s="236"/>
      <c r="U158" s="13"/>
      <c r="V158" s="13"/>
      <c r="W158" s="13"/>
      <c r="X158" s="13"/>
      <c r="Y158" s="13"/>
      <c r="Z158" s="13"/>
      <c r="AA158" s="13"/>
      <c r="AB158" s="13"/>
      <c r="AC158" s="13"/>
      <c r="AD158" s="13"/>
      <c r="AE158" s="13"/>
      <c r="AT158" s="237" t="s">
        <v>152</v>
      </c>
      <c r="AU158" s="237" t="s">
        <v>86</v>
      </c>
      <c r="AV158" s="13" t="s">
        <v>86</v>
      </c>
      <c r="AW158" s="13" t="s">
        <v>37</v>
      </c>
      <c r="AX158" s="13" t="s">
        <v>76</v>
      </c>
      <c r="AY158" s="237" t="s">
        <v>141</v>
      </c>
    </row>
    <row r="159" s="13" customFormat="1">
      <c r="A159" s="13"/>
      <c r="B159" s="226"/>
      <c r="C159" s="227"/>
      <c r="D159" s="228" t="s">
        <v>152</v>
      </c>
      <c r="E159" s="229" t="s">
        <v>19</v>
      </c>
      <c r="F159" s="230" t="s">
        <v>239</v>
      </c>
      <c r="G159" s="227"/>
      <c r="H159" s="231">
        <v>20.23</v>
      </c>
      <c r="I159" s="232"/>
      <c r="J159" s="227"/>
      <c r="K159" s="227"/>
      <c r="L159" s="233"/>
      <c r="M159" s="234"/>
      <c r="N159" s="235"/>
      <c r="O159" s="235"/>
      <c r="P159" s="235"/>
      <c r="Q159" s="235"/>
      <c r="R159" s="235"/>
      <c r="S159" s="235"/>
      <c r="T159" s="236"/>
      <c r="U159" s="13"/>
      <c r="V159" s="13"/>
      <c r="W159" s="13"/>
      <c r="X159" s="13"/>
      <c r="Y159" s="13"/>
      <c r="Z159" s="13"/>
      <c r="AA159" s="13"/>
      <c r="AB159" s="13"/>
      <c r="AC159" s="13"/>
      <c r="AD159" s="13"/>
      <c r="AE159" s="13"/>
      <c r="AT159" s="237" t="s">
        <v>152</v>
      </c>
      <c r="AU159" s="237" t="s">
        <v>86</v>
      </c>
      <c r="AV159" s="13" t="s">
        <v>86</v>
      </c>
      <c r="AW159" s="13" t="s">
        <v>37</v>
      </c>
      <c r="AX159" s="13" t="s">
        <v>76</v>
      </c>
      <c r="AY159" s="237" t="s">
        <v>141</v>
      </c>
    </row>
    <row r="160" s="13" customFormat="1">
      <c r="A160" s="13"/>
      <c r="B160" s="226"/>
      <c r="C160" s="227"/>
      <c r="D160" s="228" t="s">
        <v>152</v>
      </c>
      <c r="E160" s="229" t="s">
        <v>19</v>
      </c>
      <c r="F160" s="230" t="s">
        <v>240</v>
      </c>
      <c r="G160" s="227"/>
      <c r="H160" s="231">
        <v>0.57999999999999996</v>
      </c>
      <c r="I160" s="232"/>
      <c r="J160" s="227"/>
      <c r="K160" s="227"/>
      <c r="L160" s="233"/>
      <c r="M160" s="234"/>
      <c r="N160" s="235"/>
      <c r="O160" s="235"/>
      <c r="P160" s="235"/>
      <c r="Q160" s="235"/>
      <c r="R160" s="235"/>
      <c r="S160" s="235"/>
      <c r="T160" s="236"/>
      <c r="U160" s="13"/>
      <c r="V160" s="13"/>
      <c r="W160" s="13"/>
      <c r="X160" s="13"/>
      <c r="Y160" s="13"/>
      <c r="Z160" s="13"/>
      <c r="AA160" s="13"/>
      <c r="AB160" s="13"/>
      <c r="AC160" s="13"/>
      <c r="AD160" s="13"/>
      <c r="AE160" s="13"/>
      <c r="AT160" s="237" t="s">
        <v>152</v>
      </c>
      <c r="AU160" s="237" t="s">
        <v>86</v>
      </c>
      <c r="AV160" s="13" t="s">
        <v>86</v>
      </c>
      <c r="AW160" s="13" t="s">
        <v>37</v>
      </c>
      <c r="AX160" s="13" t="s">
        <v>76</v>
      </c>
      <c r="AY160" s="237" t="s">
        <v>141</v>
      </c>
    </row>
    <row r="161" s="16" customFormat="1">
      <c r="A161" s="16"/>
      <c r="B161" s="259"/>
      <c r="C161" s="260"/>
      <c r="D161" s="228" t="s">
        <v>152</v>
      </c>
      <c r="E161" s="261" t="s">
        <v>19</v>
      </c>
      <c r="F161" s="262" t="s">
        <v>241</v>
      </c>
      <c r="G161" s="260"/>
      <c r="H161" s="263">
        <v>22.77</v>
      </c>
      <c r="I161" s="264"/>
      <c r="J161" s="260"/>
      <c r="K161" s="260"/>
      <c r="L161" s="265"/>
      <c r="M161" s="266"/>
      <c r="N161" s="267"/>
      <c r="O161" s="267"/>
      <c r="P161" s="267"/>
      <c r="Q161" s="267"/>
      <c r="R161" s="267"/>
      <c r="S161" s="267"/>
      <c r="T161" s="268"/>
      <c r="U161" s="16"/>
      <c r="V161" s="16"/>
      <c r="W161" s="16"/>
      <c r="X161" s="16"/>
      <c r="Y161" s="16"/>
      <c r="Z161" s="16"/>
      <c r="AA161" s="16"/>
      <c r="AB161" s="16"/>
      <c r="AC161" s="16"/>
      <c r="AD161" s="16"/>
      <c r="AE161" s="16"/>
      <c r="AT161" s="269" t="s">
        <v>152</v>
      </c>
      <c r="AU161" s="269" t="s">
        <v>86</v>
      </c>
      <c r="AV161" s="16" t="s">
        <v>160</v>
      </c>
      <c r="AW161" s="16" t="s">
        <v>37</v>
      </c>
      <c r="AX161" s="16" t="s">
        <v>76</v>
      </c>
      <c r="AY161" s="269" t="s">
        <v>141</v>
      </c>
    </row>
    <row r="162" s="15" customFormat="1">
      <c r="A162" s="15"/>
      <c r="B162" s="249"/>
      <c r="C162" s="250"/>
      <c r="D162" s="228" t="s">
        <v>152</v>
      </c>
      <c r="E162" s="251" t="s">
        <v>19</v>
      </c>
      <c r="F162" s="252" t="s">
        <v>242</v>
      </c>
      <c r="G162" s="250"/>
      <c r="H162" s="251" t="s">
        <v>19</v>
      </c>
      <c r="I162" s="253"/>
      <c r="J162" s="250"/>
      <c r="K162" s="250"/>
      <c r="L162" s="254"/>
      <c r="M162" s="255"/>
      <c r="N162" s="256"/>
      <c r="O162" s="256"/>
      <c r="P162" s="256"/>
      <c r="Q162" s="256"/>
      <c r="R162" s="256"/>
      <c r="S162" s="256"/>
      <c r="T162" s="257"/>
      <c r="U162" s="15"/>
      <c r="V162" s="15"/>
      <c r="W162" s="15"/>
      <c r="X162" s="15"/>
      <c r="Y162" s="15"/>
      <c r="Z162" s="15"/>
      <c r="AA162" s="15"/>
      <c r="AB162" s="15"/>
      <c r="AC162" s="15"/>
      <c r="AD162" s="15"/>
      <c r="AE162" s="15"/>
      <c r="AT162" s="258" t="s">
        <v>152</v>
      </c>
      <c r="AU162" s="258" t="s">
        <v>86</v>
      </c>
      <c r="AV162" s="15" t="s">
        <v>84</v>
      </c>
      <c r="AW162" s="15" t="s">
        <v>37</v>
      </c>
      <c r="AX162" s="15" t="s">
        <v>76</v>
      </c>
      <c r="AY162" s="258" t="s">
        <v>141</v>
      </c>
    </row>
    <row r="163" s="13" customFormat="1">
      <c r="A163" s="13"/>
      <c r="B163" s="226"/>
      <c r="C163" s="227"/>
      <c r="D163" s="228" t="s">
        <v>152</v>
      </c>
      <c r="E163" s="229" t="s">
        <v>19</v>
      </c>
      <c r="F163" s="230" t="s">
        <v>243</v>
      </c>
      <c r="G163" s="227"/>
      <c r="H163" s="231">
        <v>2.54</v>
      </c>
      <c r="I163" s="232"/>
      <c r="J163" s="227"/>
      <c r="K163" s="227"/>
      <c r="L163" s="233"/>
      <c r="M163" s="234"/>
      <c r="N163" s="235"/>
      <c r="O163" s="235"/>
      <c r="P163" s="235"/>
      <c r="Q163" s="235"/>
      <c r="R163" s="235"/>
      <c r="S163" s="235"/>
      <c r="T163" s="236"/>
      <c r="U163" s="13"/>
      <c r="V163" s="13"/>
      <c r="W163" s="13"/>
      <c r="X163" s="13"/>
      <c r="Y163" s="13"/>
      <c r="Z163" s="13"/>
      <c r="AA163" s="13"/>
      <c r="AB163" s="13"/>
      <c r="AC163" s="13"/>
      <c r="AD163" s="13"/>
      <c r="AE163" s="13"/>
      <c r="AT163" s="237" t="s">
        <v>152</v>
      </c>
      <c r="AU163" s="237" t="s">
        <v>86</v>
      </c>
      <c r="AV163" s="13" t="s">
        <v>86</v>
      </c>
      <c r="AW163" s="13" t="s">
        <v>37</v>
      </c>
      <c r="AX163" s="13" t="s">
        <v>76</v>
      </c>
      <c r="AY163" s="237" t="s">
        <v>141</v>
      </c>
    </row>
    <row r="164" s="13" customFormat="1">
      <c r="A164" s="13"/>
      <c r="B164" s="226"/>
      <c r="C164" s="227"/>
      <c r="D164" s="228" t="s">
        <v>152</v>
      </c>
      <c r="E164" s="229" t="s">
        <v>19</v>
      </c>
      <c r="F164" s="230" t="s">
        <v>244</v>
      </c>
      <c r="G164" s="227"/>
      <c r="H164" s="231">
        <v>14.84</v>
      </c>
      <c r="I164" s="232"/>
      <c r="J164" s="227"/>
      <c r="K164" s="227"/>
      <c r="L164" s="233"/>
      <c r="M164" s="234"/>
      <c r="N164" s="235"/>
      <c r="O164" s="235"/>
      <c r="P164" s="235"/>
      <c r="Q164" s="235"/>
      <c r="R164" s="235"/>
      <c r="S164" s="235"/>
      <c r="T164" s="236"/>
      <c r="U164" s="13"/>
      <c r="V164" s="13"/>
      <c r="W164" s="13"/>
      <c r="X164" s="13"/>
      <c r="Y164" s="13"/>
      <c r="Z164" s="13"/>
      <c r="AA164" s="13"/>
      <c r="AB164" s="13"/>
      <c r="AC164" s="13"/>
      <c r="AD164" s="13"/>
      <c r="AE164" s="13"/>
      <c r="AT164" s="237" t="s">
        <v>152</v>
      </c>
      <c r="AU164" s="237" t="s">
        <v>86</v>
      </c>
      <c r="AV164" s="13" t="s">
        <v>86</v>
      </c>
      <c r="AW164" s="13" t="s">
        <v>37</v>
      </c>
      <c r="AX164" s="13" t="s">
        <v>76</v>
      </c>
      <c r="AY164" s="237" t="s">
        <v>141</v>
      </c>
    </row>
    <row r="165" s="13" customFormat="1">
      <c r="A165" s="13"/>
      <c r="B165" s="226"/>
      <c r="C165" s="227"/>
      <c r="D165" s="228" t="s">
        <v>152</v>
      </c>
      <c r="E165" s="229" t="s">
        <v>19</v>
      </c>
      <c r="F165" s="230" t="s">
        <v>245</v>
      </c>
      <c r="G165" s="227"/>
      <c r="H165" s="231">
        <v>4.2999999999999998</v>
      </c>
      <c r="I165" s="232"/>
      <c r="J165" s="227"/>
      <c r="K165" s="227"/>
      <c r="L165" s="233"/>
      <c r="M165" s="234"/>
      <c r="N165" s="235"/>
      <c r="O165" s="235"/>
      <c r="P165" s="235"/>
      <c r="Q165" s="235"/>
      <c r="R165" s="235"/>
      <c r="S165" s="235"/>
      <c r="T165" s="236"/>
      <c r="U165" s="13"/>
      <c r="V165" s="13"/>
      <c r="W165" s="13"/>
      <c r="X165" s="13"/>
      <c r="Y165" s="13"/>
      <c r="Z165" s="13"/>
      <c r="AA165" s="13"/>
      <c r="AB165" s="13"/>
      <c r="AC165" s="13"/>
      <c r="AD165" s="13"/>
      <c r="AE165" s="13"/>
      <c r="AT165" s="237" t="s">
        <v>152</v>
      </c>
      <c r="AU165" s="237" t="s">
        <v>86</v>
      </c>
      <c r="AV165" s="13" t="s">
        <v>86</v>
      </c>
      <c r="AW165" s="13" t="s">
        <v>37</v>
      </c>
      <c r="AX165" s="13" t="s">
        <v>76</v>
      </c>
      <c r="AY165" s="237" t="s">
        <v>141</v>
      </c>
    </row>
    <row r="166" s="13" customFormat="1">
      <c r="A166" s="13"/>
      <c r="B166" s="226"/>
      <c r="C166" s="227"/>
      <c r="D166" s="228" t="s">
        <v>152</v>
      </c>
      <c r="E166" s="229" t="s">
        <v>19</v>
      </c>
      <c r="F166" s="230" t="s">
        <v>246</v>
      </c>
      <c r="G166" s="227"/>
      <c r="H166" s="231">
        <v>2.46</v>
      </c>
      <c r="I166" s="232"/>
      <c r="J166" s="227"/>
      <c r="K166" s="227"/>
      <c r="L166" s="233"/>
      <c r="M166" s="234"/>
      <c r="N166" s="235"/>
      <c r="O166" s="235"/>
      <c r="P166" s="235"/>
      <c r="Q166" s="235"/>
      <c r="R166" s="235"/>
      <c r="S166" s="235"/>
      <c r="T166" s="236"/>
      <c r="U166" s="13"/>
      <c r="V166" s="13"/>
      <c r="W166" s="13"/>
      <c r="X166" s="13"/>
      <c r="Y166" s="13"/>
      <c r="Z166" s="13"/>
      <c r="AA166" s="13"/>
      <c r="AB166" s="13"/>
      <c r="AC166" s="13"/>
      <c r="AD166" s="13"/>
      <c r="AE166" s="13"/>
      <c r="AT166" s="237" t="s">
        <v>152</v>
      </c>
      <c r="AU166" s="237" t="s">
        <v>86</v>
      </c>
      <c r="AV166" s="13" t="s">
        <v>86</v>
      </c>
      <c r="AW166" s="13" t="s">
        <v>37</v>
      </c>
      <c r="AX166" s="13" t="s">
        <v>76</v>
      </c>
      <c r="AY166" s="237" t="s">
        <v>141</v>
      </c>
    </row>
    <row r="167" s="16" customFormat="1">
      <c r="A167" s="16"/>
      <c r="B167" s="259"/>
      <c r="C167" s="260"/>
      <c r="D167" s="228" t="s">
        <v>152</v>
      </c>
      <c r="E167" s="261" t="s">
        <v>19</v>
      </c>
      <c r="F167" s="262" t="s">
        <v>241</v>
      </c>
      <c r="G167" s="260"/>
      <c r="H167" s="263">
        <v>24.140000000000001</v>
      </c>
      <c r="I167" s="264"/>
      <c r="J167" s="260"/>
      <c r="K167" s="260"/>
      <c r="L167" s="265"/>
      <c r="M167" s="266"/>
      <c r="N167" s="267"/>
      <c r="O167" s="267"/>
      <c r="P167" s="267"/>
      <c r="Q167" s="267"/>
      <c r="R167" s="267"/>
      <c r="S167" s="267"/>
      <c r="T167" s="268"/>
      <c r="U167" s="16"/>
      <c r="V167" s="16"/>
      <c r="W167" s="16"/>
      <c r="X167" s="16"/>
      <c r="Y167" s="16"/>
      <c r="Z167" s="16"/>
      <c r="AA167" s="16"/>
      <c r="AB167" s="16"/>
      <c r="AC167" s="16"/>
      <c r="AD167" s="16"/>
      <c r="AE167" s="16"/>
      <c r="AT167" s="269" t="s">
        <v>152</v>
      </c>
      <c r="AU167" s="269" t="s">
        <v>86</v>
      </c>
      <c r="AV167" s="16" t="s">
        <v>160</v>
      </c>
      <c r="AW167" s="16" t="s">
        <v>37</v>
      </c>
      <c r="AX167" s="16" t="s">
        <v>76</v>
      </c>
      <c r="AY167" s="269" t="s">
        <v>141</v>
      </c>
    </row>
    <row r="168" s="13" customFormat="1">
      <c r="A168" s="13"/>
      <c r="B168" s="226"/>
      <c r="C168" s="227"/>
      <c r="D168" s="228" t="s">
        <v>152</v>
      </c>
      <c r="E168" s="229" t="s">
        <v>19</v>
      </c>
      <c r="F168" s="230" t="s">
        <v>247</v>
      </c>
      <c r="G168" s="227"/>
      <c r="H168" s="231">
        <v>30</v>
      </c>
      <c r="I168" s="232"/>
      <c r="J168" s="227"/>
      <c r="K168" s="227"/>
      <c r="L168" s="233"/>
      <c r="M168" s="234"/>
      <c r="N168" s="235"/>
      <c r="O168" s="235"/>
      <c r="P168" s="235"/>
      <c r="Q168" s="235"/>
      <c r="R168" s="235"/>
      <c r="S168" s="235"/>
      <c r="T168" s="236"/>
      <c r="U168" s="13"/>
      <c r="V168" s="13"/>
      <c r="W168" s="13"/>
      <c r="X168" s="13"/>
      <c r="Y168" s="13"/>
      <c r="Z168" s="13"/>
      <c r="AA168" s="13"/>
      <c r="AB168" s="13"/>
      <c r="AC168" s="13"/>
      <c r="AD168" s="13"/>
      <c r="AE168" s="13"/>
      <c r="AT168" s="237" t="s">
        <v>152</v>
      </c>
      <c r="AU168" s="237" t="s">
        <v>86</v>
      </c>
      <c r="AV168" s="13" t="s">
        <v>86</v>
      </c>
      <c r="AW168" s="13" t="s">
        <v>37</v>
      </c>
      <c r="AX168" s="13" t="s">
        <v>76</v>
      </c>
      <c r="AY168" s="237" t="s">
        <v>141</v>
      </c>
    </row>
    <row r="169" s="14" customFormat="1">
      <c r="A169" s="14"/>
      <c r="B169" s="238"/>
      <c r="C169" s="239"/>
      <c r="D169" s="228" t="s">
        <v>152</v>
      </c>
      <c r="E169" s="240" t="s">
        <v>104</v>
      </c>
      <c r="F169" s="241" t="s">
        <v>154</v>
      </c>
      <c r="G169" s="239"/>
      <c r="H169" s="242">
        <v>76.909999999999997</v>
      </c>
      <c r="I169" s="243"/>
      <c r="J169" s="239"/>
      <c r="K169" s="239"/>
      <c r="L169" s="244"/>
      <c r="M169" s="245"/>
      <c r="N169" s="246"/>
      <c r="O169" s="246"/>
      <c r="P169" s="246"/>
      <c r="Q169" s="246"/>
      <c r="R169" s="246"/>
      <c r="S169" s="246"/>
      <c r="T169" s="247"/>
      <c r="U169" s="14"/>
      <c r="V169" s="14"/>
      <c r="W169" s="14"/>
      <c r="X169" s="14"/>
      <c r="Y169" s="14"/>
      <c r="Z169" s="14"/>
      <c r="AA169" s="14"/>
      <c r="AB169" s="14"/>
      <c r="AC169" s="14"/>
      <c r="AD169" s="14"/>
      <c r="AE169" s="14"/>
      <c r="AT169" s="248" t="s">
        <v>152</v>
      </c>
      <c r="AU169" s="248" t="s">
        <v>86</v>
      </c>
      <c r="AV169" s="14" t="s">
        <v>148</v>
      </c>
      <c r="AW169" s="14" t="s">
        <v>37</v>
      </c>
      <c r="AX169" s="14" t="s">
        <v>84</v>
      </c>
      <c r="AY169" s="248" t="s">
        <v>141</v>
      </c>
    </row>
    <row r="170" s="2" customFormat="1" ht="37.8" customHeight="1">
      <c r="A170" s="41"/>
      <c r="B170" s="42"/>
      <c r="C170" s="208" t="s">
        <v>248</v>
      </c>
      <c r="D170" s="208" t="s">
        <v>143</v>
      </c>
      <c r="E170" s="209" t="s">
        <v>249</v>
      </c>
      <c r="F170" s="210" t="s">
        <v>250</v>
      </c>
      <c r="G170" s="211" t="s">
        <v>167</v>
      </c>
      <c r="H170" s="212">
        <v>120</v>
      </c>
      <c r="I170" s="213"/>
      <c r="J170" s="214">
        <f>ROUND(I170*H170,2)</f>
        <v>0</v>
      </c>
      <c r="K170" s="210" t="s">
        <v>147</v>
      </c>
      <c r="L170" s="47"/>
      <c r="M170" s="215" t="s">
        <v>19</v>
      </c>
      <c r="N170" s="216" t="s">
        <v>47</v>
      </c>
      <c r="O170" s="87"/>
      <c r="P170" s="217">
        <f>O170*H170</f>
        <v>0</v>
      </c>
      <c r="Q170" s="217">
        <v>0</v>
      </c>
      <c r="R170" s="217">
        <f>Q170*H170</f>
        <v>0</v>
      </c>
      <c r="S170" s="217">
        <v>0</v>
      </c>
      <c r="T170" s="218">
        <f>S170*H170</f>
        <v>0</v>
      </c>
      <c r="U170" s="41"/>
      <c r="V170" s="41"/>
      <c r="W170" s="41"/>
      <c r="X170" s="41"/>
      <c r="Y170" s="41"/>
      <c r="Z170" s="41"/>
      <c r="AA170" s="41"/>
      <c r="AB170" s="41"/>
      <c r="AC170" s="41"/>
      <c r="AD170" s="41"/>
      <c r="AE170" s="41"/>
      <c r="AR170" s="219" t="s">
        <v>148</v>
      </c>
      <c r="AT170" s="219" t="s">
        <v>143</v>
      </c>
      <c r="AU170" s="219" t="s">
        <v>86</v>
      </c>
      <c r="AY170" s="20" t="s">
        <v>141</v>
      </c>
      <c r="BE170" s="220">
        <f>IF(N170="základní",J170,0)</f>
        <v>0</v>
      </c>
      <c r="BF170" s="220">
        <f>IF(N170="snížená",J170,0)</f>
        <v>0</v>
      </c>
      <c r="BG170" s="220">
        <f>IF(N170="zákl. přenesená",J170,0)</f>
        <v>0</v>
      </c>
      <c r="BH170" s="220">
        <f>IF(N170="sníž. přenesená",J170,0)</f>
        <v>0</v>
      </c>
      <c r="BI170" s="220">
        <f>IF(N170="nulová",J170,0)</f>
        <v>0</v>
      </c>
      <c r="BJ170" s="20" t="s">
        <v>84</v>
      </c>
      <c r="BK170" s="220">
        <f>ROUND(I170*H170,2)</f>
        <v>0</v>
      </c>
      <c r="BL170" s="20" t="s">
        <v>148</v>
      </c>
      <c r="BM170" s="219" t="s">
        <v>251</v>
      </c>
    </row>
    <row r="171" s="2" customFormat="1">
      <c r="A171" s="41"/>
      <c r="B171" s="42"/>
      <c r="C171" s="43"/>
      <c r="D171" s="221" t="s">
        <v>150</v>
      </c>
      <c r="E171" s="43"/>
      <c r="F171" s="222" t="s">
        <v>252</v>
      </c>
      <c r="G171" s="43"/>
      <c r="H171" s="43"/>
      <c r="I171" s="223"/>
      <c r="J171" s="43"/>
      <c r="K171" s="43"/>
      <c r="L171" s="47"/>
      <c r="M171" s="224"/>
      <c r="N171" s="225"/>
      <c r="O171" s="87"/>
      <c r="P171" s="87"/>
      <c r="Q171" s="87"/>
      <c r="R171" s="87"/>
      <c r="S171" s="87"/>
      <c r="T171" s="88"/>
      <c r="U171" s="41"/>
      <c r="V171" s="41"/>
      <c r="W171" s="41"/>
      <c r="X171" s="41"/>
      <c r="Y171" s="41"/>
      <c r="Z171" s="41"/>
      <c r="AA171" s="41"/>
      <c r="AB171" s="41"/>
      <c r="AC171" s="41"/>
      <c r="AD171" s="41"/>
      <c r="AE171" s="41"/>
      <c r="AT171" s="20" t="s">
        <v>150</v>
      </c>
      <c r="AU171" s="20" t="s">
        <v>86</v>
      </c>
    </row>
    <row r="172" s="13" customFormat="1">
      <c r="A172" s="13"/>
      <c r="B172" s="226"/>
      <c r="C172" s="227"/>
      <c r="D172" s="228" t="s">
        <v>152</v>
      </c>
      <c r="E172" s="229" t="s">
        <v>19</v>
      </c>
      <c r="F172" s="230" t="s">
        <v>253</v>
      </c>
      <c r="G172" s="227"/>
      <c r="H172" s="231">
        <v>120</v>
      </c>
      <c r="I172" s="232"/>
      <c r="J172" s="227"/>
      <c r="K172" s="227"/>
      <c r="L172" s="233"/>
      <c r="M172" s="234"/>
      <c r="N172" s="235"/>
      <c r="O172" s="235"/>
      <c r="P172" s="235"/>
      <c r="Q172" s="235"/>
      <c r="R172" s="235"/>
      <c r="S172" s="235"/>
      <c r="T172" s="236"/>
      <c r="U172" s="13"/>
      <c r="V172" s="13"/>
      <c r="W172" s="13"/>
      <c r="X172" s="13"/>
      <c r="Y172" s="13"/>
      <c r="Z172" s="13"/>
      <c r="AA172" s="13"/>
      <c r="AB172" s="13"/>
      <c r="AC172" s="13"/>
      <c r="AD172" s="13"/>
      <c r="AE172" s="13"/>
      <c r="AT172" s="237" t="s">
        <v>152</v>
      </c>
      <c r="AU172" s="237" t="s">
        <v>86</v>
      </c>
      <c r="AV172" s="13" t="s">
        <v>86</v>
      </c>
      <c r="AW172" s="13" t="s">
        <v>37</v>
      </c>
      <c r="AX172" s="13" t="s">
        <v>76</v>
      </c>
      <c r="AY172" s="237" t="s">
        <v>141</v>
      </c>
    </row>
    <row r="173" s="14" customFormat="1">
      <c r="A173" s="14"/>
      <c r="B173" s="238"/>
      <c r="C173" s="239"/>
      <c r="D173" s="228" t="s">
        <v>152</v>
      </c>
      <c r="E173" s="240" t="s">
        <v>112</v>
      </c>
      <c r="F173" s="241" t="s">
        <v>154</v>
      </c>
      <c r="G173" s="239"/>
      <c r="H173" s="242">
        <v>120</v>
      </c>
      <c r="I173" s="243"/>
      <c r="J173" s="239"/>
      <c r="K173" s="239"/>
      <c r="L173" s="244"/>
      <c r="M173" s="245"/>
      <c r="N173" s="246"/>
      <c r="O173" s="246"/>
      <c r="P173" s="246"/>
      <c r="Q173" s="246"/>
      <c r="R173" s="246"/>
      <c r="S173" s="246"/>
      <c r="T173" s="247"/>
      <c r="U173" s="14"/>
      <c r="V173" s="14"/>
      <c r="W173" s="14"/>
      <c r="X173" s="14"/>
      <c r="Y173" s="14"/>
      <c r="Z173" s="14"/>
      <c r="AA173" s="14"/>
      <c r="AB173" s="14"/>
      <c r="AC173" s="14"/>
      <c r="AD173" s="14"/>
      <c r="AE173" s="14"/>
      <c r="AT173" s="248" t="s">
        <v>152</v>
      </c>
      <c r="AU173" s="248" t="s">
        <v>86</v>
      </c>
      <c r="AV173" s="14" t="s">
        <v>148</v>
      </c>
      <c r="AW173" s="14" t="s">
        <v>37</v>
      </c>
      <c r="AX173" s="14" t="s">
        <v>84</v>
      </c>
      <c r="AY173" s="248" t="s">
        <v>141</v>
      </c>
    </row>
    <row r="174" s="2" customFormat="1" ht="37.8" customHeight="1">
      <c r="A174" s="41"/>
      <c r="B174" s="42"/>
      <c r="C174" s="208" t="s">
        <v>254</v>
      </c>
      <c r="D174" s="208" t="s">
        <v>143</v>
      </c>
      <c r="E174" s="209" t="s">
        <v>255</v>
      </c>
      <c r="F174" s="210" t="s">
        <v>256</v>
      </c>
      <c r="G174" s="211" t="s">
        <v>167</v>
      </c>
      <c r="H174" s="212">
        <v>180</v>
      </c>
      <c r="I174" s="213"/>
      <c r="J174" s="214">
        <f>ROUND(I174*H174,2)</f>
        <v>0</v>
      </c>
      <c r="K174" s="210" t="s">
        <v>147</v>
      </c>
      <c r="L174" s="47"/>
      <c r="M174" s="215" t="s">
        <v>19</v>
      </c>
      <c r="N174" s="216" t="s">
        <v>47</v>
      </c>
      <c r="O174" s="87"/>
      <c r="P174" s="217">
        <f>O174*H174</f>
        <v>0</v>
      </c>
      <c r="Q174" s="217">
        <v>0</v>
      </c>
      <c r="R174" s="217">
        <f>Q174*H174</f>
        <v>0</v>
      </c>
      <c r="S174" s="217">
        <v>0</v>
      </c>
      <c r="T174" s="218">
        <f>S174*H174</f>
        <v>0</v>
      </c>
      <c r="U174" s="41"/>
      <c r="V174" s="41"/>
      <c r="W174" s="41"/>
      <c r="X174" s="41"/>
      <c r="Y174" s="41"/>
      <c r="Z174" s="41"/>
      <c r="AA174" s="41"/>
      <c r="AB174" s="41"/>
      <c r="AC174" s="41"/>
      <c r="AD174" s="41"/>
      <c r="AE174" s="41"/>
      <c r="AR174" s="219" t="s">
        <v>148</v>
      </c>
      <c r="AT174" s="219" t="s">
        <v>143</v>
      </c>
      <c r="AU174" s="219" t="s">
        <v>86</v>
      </c>
      <c r="AY174" s="20" t="s">
        <v>141</v>
      </c>
      <c r="BE174" s="220">
        <f>IF(N174="základní",J174,0)</f>
        <v>0</v>
      </c>
      <c r="BF174" s="220">
        <f>IF(N174="snížená",J174,0)</f>
        <v>0</v>
      </c>
      <c r="BG174" s="220">
        <f>IF(N174="zákl. přenesená",J174,0)</f>
        <v>0</v>
      </c>
      <c r="BH174" s="220">
        <f>IF(N174="sníž. přenesená",J174,0)</f>
        <v>0</v>
      </c>
      <c r="BI174" s="220">
        <f>IF(N174="nulová",J174,0)</f>
        <v>0</v>
      </c>
      <c r="BJ174" s="20" t="s">
        <v>84</v>
      </c>
      <c r="BK174" s="220">
        <f>ROUND(I174*H174,2)</f>
        <v>0</v>
      </c>
      <c r="BL174" s="20" t="s">
        <v>148</v>
      </c>
      <c r="BM174" s="219" t="s">
        <v>257</v>
      </c>
    </row>
    <row r="175" s="2" customFormat="1">
      <c r="A175" s="41"/>
      <c r="B175" s="42"/>
      <c r="C175" s="43"/>
      <c r="D175" s="221" t="s">
        <v>150</v>
      </c>
      <c r="E175" s="43"/>
      <c r="F175" s="222" t="s">
        <v>258</v>
      </c>
      <c r="G175" s="43"/>
      <c r="H175" s="43"/>
      <c r="I175" s="223"/>
      <c r="J175" s="43"/>
      <c r="K175" s="43"/>
      <c r="L175" s="47"/>
      <c r="M175" s="224"/>
      <c r="N175" s="225"/>
      <c r="O175" s="87"/>
      <c r="P175" s="87"/>
      <c r="Q175" s="87"/>
      <c r="R175" s="87"/>
      <c r="S175" s="87"/>
      <c r="T175" s="88"/>
      <c r="U175" s="41"/>
      <c r="V175" s="41"/>
      <c r="W175" s="41"/>
      <c r="X175" s="41"/>
      <c r="Y175" s="41"/>
      <c r="Z175" s="41"/>
      <c r="AA175" s="41"/>
      <c r="AB175" s="41"/>
      <c r="AC175" s="41"/>
      <c r="AD175" s="41"/>
      <c r="AE175" s="41"/>
      <c r="AT175" s="20" t="s">
        <v>150</v>
      </c>
      <c r="AU175" s="20" t="s">
        <v>86</v>
      </c>
    </row>
    <row r="176" s="13" customFormat="1">
      <c r="A176" s="13"/>
      <c r="B176" s="226"/>
      <c r="C176" s="227"/>
      <c r="D176" s="228" t="s">
        <v>152</v>
      </c>
      <c r="E176" s="229" t="s">
        <v>19</v>
      </c>
      <c r="F176" s="230" t="s">
        <v>259</v>
      </c>
      <c r="G176" s="227"/>
      <c r="H176" s="231">
        <v>180</v>
      </c>
      <c r="I176" s="232"/>
      <c r="J176" s="227"/>
      <c r="K176" s="227"/>
      <c r="L176" s="233"/>
      <c r="M176" s="234"/>
      <c r="N176" s="235"/>
      <c r="O176" s="235"/>
      <c r="P176" s="235"/>
      <c r="Q176" s="235"/>
      <c r="R176" s="235"/>
      <c r="S176" s="235"/>
      <c r="T176" s="236"/>
      <c r="U176" s="13"/>
      <c r="V176" s="13"/>
      <c r="W176" s="13"/>
      <c r="X176" s="13"/>
      <c r="Y176" s="13"/>
      <c r="Z176" s="13"/>
      <c r="AA176" s="13"/>
      <c r="AB176" s="13"/>
      <c r="AC176" s="13"/>
      <c r="AD176" s="13"/>
      <c r="AE176" s="13"/>
      <c r="AT176" s="237" t="s">
        <v>152</v>
      </c>
      <c r="AU176" s="237" t="s">
        <v>86</v>
      </c>
      <c r="AV176" s="13" t="s">
        <v>86</v>
      </c>
      <c r="AW176" s="13" t="s">
        <v>37</v>
      </c>
      <c r="AX176" s="13" t="s">
        <v>76</v>
      </c>
      <c r="AY176" s="237" t="s">
        <v>141</v>
      </c>
    </row>
    <row r="177" s="14" customFormat="1">
      <c r="A177" s="14"/>
      <c r="B177" s="238"/>
      <c r="C177" s="239"/>
      <c r="D177" s="228" t="s">
        <v>152</v>
      </c>
      <c r="E177" s="240" t="s">
        <v>19</v>
      </c>
      <c r="F177" s="241" t="s">
        <v>154</v>
      </c>
      <c r="G177" s="239"/>
      <c r="H177" s="242">
        <v>180</v>
      </c>
      <c r="I177" s="243"/>
      <c r="J177" s="239"/>
      <c r="K177" s="239"/>
      <c r="L177" s="244"/>
      <c r="M177" s="245"/>
      <c r="N177" s="246"/>
      <c r="O177" s="246"/>
      <c r="P177" s="246"/>
      <c r="Q177" s="246"/>
      <c r="R177" s="246"/>
      <c r="S177" s="246"/>
      <c r="T177" s="247"/>
      <c r="U177" s="14"/>
      <c r="V177" s="14"/>
      <c r="W177" s="14"/>
      <c r="X177" s="14"/>
      <c r="Y177" s="14"/>
      <c r="Z177" s="14"/>
      <c r="AA177" s="14"/>
      <c r="AB177" s="14"/>
      <c r="AC177" s="14"/>
      <c r="AD177" s="14"/>
      <c r="AE177" s="14"/>
      <c r="AT177" s="248" t="s">
        <v>152</v>
      </c>
      <c r="AU177" s="248" t="s">
        <v>86</v>
      </c>
      <c r="AV177" s="14" t="s">
        <v>148</v>
      </c>
      <c r="AW177" s="14" t="s">
        <v>37</v>
      </c>
      <c r="AX177" s="14" t="s">
        <v>84</v>
      </c>
      <c r="AY177" s="248" t="s">
        <v>141</v>
      </c>
    </row>
    <row r="178" s="2" customFormat="1" ht="16.5" customHeight="1">
      <c r="A178" s="41"/>
      <c r="B178" s="42"/>
      <c r="C178" s="270" t="s">
        <v>260</v>
      </c>
      <c r="D178" s="270" t="s">
        <v>261</v>
      </c>
      <c r="E178" s="271" t="s">
        <v>262</v>
      </c>
      <c r="F178" s="272" t="s">
        <v>263</v>
      </c>
      <c r="G178" s="273" t="s">
        <v>264</v>
      </c>
      <c r="H178" s="274">
        <v>2.7000000000000002</v>
      </c>
      <c r="I178" s="275"/>
      <c r="J178" s="276">
        <f>ROUND(I178*H178,2)</f>
        <v>0</v>
      </c>
      <c r="K178" s="272" t="s">
        <v>147</v>
      </c>
      <c r="L178" s="277"/>
      <c r="M178" s="278" t="s">
        <v>19</v>
      </c>
      <c r="N178" s="279" t="s">
        <v>47</v>
      </c>
      <c r="O178" s="87"/>
      <c r="P178" s="217">
        <f>O178*H178</f>
        <v>0</v>
      </c>
      <c r="Q178" s="217">
        <v>0.001</v>
      </c>
      <c r="R178" s="217">
        <f>Q178*H178</f>
        <v>0.0027000000000000001</v>
      </c>
      <c r="S178" s="217">
        <v>0</v>
      </c>
      <c r="T178" s="218">
        <f>S178*H178</f>
        <v>0</v>
      </c>
      <c r="U178" s="41"/>
      <c r="V178" s="41"/>
      <c r="W178" s="41"/>
      <c r="X178" s="41"/>
      <c r="Y178" s="41"/>
      <c r="Z178" s="41"/>
      <c r="AA178" s="41"/>
      <c r="AB178" s="41"/>
      <c r="AC178" s="41"/>
      <c r="AD178" s="41"/>
      <c r="AE178" s="41"/>
      <c r="AR178" s="219" t="s">
        <v>199</v>
      </c>
      <c r="AT178" s="219" t="s">
        <v>261</v>
      </c>
      <c r="AU178" s="219" t="s">
        <v>86</v>
      </c>
      <c r="AY178" s="20" t="s">
        <v>141</v>
      </c>
      <c r="BE178" s="220">
        <f>IF(N178="základní",J178,0)</f>
        <v>0</v>
      </c>
      <c r="BF178" s="220">
        <f>IF(N178="snížená",J178,0)</f>
        <v>0</v>
      </c>
      <c r="BG178" s="220">
        <f>IF(N178="zákl. přenesená",J178,0)</f>
        <v>0</v>
      </c>
      <c r="BH178" s="220">
        <f>IF(N178="sníž. přenesená",J178,0)</f>
        <v>0</v>
      </c>
      <c r="BI178" s="220">
        <f>IF(N178="nulová",J178,0)</f>
        <v>0</v>
      </c>
      <c r="BJ178" s="20" t="s">
        <v>84</v>
      </c>
      <c r="BK178" s="220">
        <f>ROUND(I178*H178,2)</f>
        <v>0</v>
      </c>
      <c r="BL178" s="20" t="s">
        <v>148</v>
      </c>
      <c r="BM178" s="219" t="s">
        <v>265</v>
      </c>
    </row>
    <row r="179" s="13" customFormat="1">
      <c r="A179" s="13"/>
      <c r="B179" s="226"/>
      <c r="C179" s="227"/>
      <c r="D179" s="228" t="s">
        <v>152</v>
      </c>
      <c r="E179" s="227"/>
      <c r="F179" s="230" t="s">
        <v>266</v>
      </c>
      <c r="G179" s="227"/>
      <c r="H179" s="231">
        <v>2.7000000000000002</v>
      </c>
      <c r="I179" s="232"/>
      <c r="J179" s="227"/>
      <c r="K179" s="227"/>
      <c r="L179" s="233"/>
      <c r="M179" s="234"/>
      <c r="N179" s="235"/>
      <c r="O179" s="235"/>
      <c r="P179" s="235"/>
      <c r="Q179" s="235"/>
      <c r="R179" s="235"/>
      <c r="S179" s="235"/>
      <c r="T179" s="236"/>
      <c r="U179" s="13"/>
      <c r="V179" s="13"/>
      <c r="W179" s="13"/>
      <c r="X179" s="13"/>
      <c r="Y179" s="13"/>
      <c r="Z179" s="13"/>
      <c r="AA179" s="13"/>
      <c r="AB179" s="13"/>
      <c r="AC179" s="13"/>
      <c r="AD179" s="13"/>
      <c r="AE179" s="13"/>
      <c r="AT179" s="237" t="s">
        <v>152</v>
      </c>
      <c r="AU179" s="237" t="s">
        <v>86</v>
      </c>
      <c r="AV179" s="13" t="s">
        <v>86</v>
      </c>
      <c r="AW179" s="13" t="s">
        <v>4</v>
      </c>
      <c r="AX179" s="13" t="s">
        <v>84</v>
      </c>
      <c r="AY179" s="237" t="s">
        <v>141</v>
      </c>
    </row>
    <row r="180" s="2" customFormat="1" ht="37.8" customHeight="1">
      <c r="A180" s="41"/>
      <c r="B180" s="42"/>
      <c r="C180" s="208" t="s">
        <v>267</v>
      </c>
      <c r="D180" s="208" t="s">
        <v>143</v>
      </c>
      <c r="E180" s="209" t="s">
        <v>268</v>
      </c>
      <c r="F180" s="210" t="s">
        <v>269</v>
      </c>
      <c r="G180" s="211" t="s">
        <v>167</v>
      </c>
      <c r="H180" s="212">
        <v>138</v>
      </c>
      <c r="I180" s="213"/>
      <c r="J180" s="214">
        <f>ROUND(I180*H180,2)</f>
        <v>0</v>
      </c>
      <c r="K180" s="210" t="s">
        <v>147</v>
      </c>
      <c r="L180" s="47"/>
      <c r="M180" s="215" t="s">
        <v>19</v>
      </c>
      <c r="N180" s="216" t="s">
        <v>47</v>
      </c>
      <c r="O180" s="87"/>
      <c r="P180" s="217">
        <f>O180*H180</f>
        <v>0</v>
      </c>
      <c r="Q180" s="217">
        <v>0</v>
      </c>
      <c r="R180" s="217">
        <f>Q180*H180</f>
        <v>0</v>
      </c>
      <c r="S180" s="217">
        <v>0</v>
      </c>
      <c r="T180" s="218">
        <f>S180*H180</f>
        <v>0</v>
      </c>
      <c r="U180" s="41"/>
      <c r="V180" s="41"/>
      <c r="W180" s="41"/>
      <c r="X180" s="41"/>
      <c r="Y180" s="41"/>
      <c r="Z180" s="41"/>
      <c r="AA180" s="41"/>
      <c r="AB180" s="41"/>
      <c r="AC180" s="41"/>
      <c r="AD180" s="41"/>
      <c r="AE180" s="41"/>
      <c r="AR180" s="219" t="s">
        <v>148</v>
      </c>
      <c r="AT180" s="219" t="s">
        <v>143</v>
      </c>
      <c r="AU180" s="219" t="s">
        <v>86</v>
      </c>
      <c r="AY180" s="20" t="s">
        <v>141</v>
      </c>
      <c r="BE180" s="220">
        <f>IF(N180="základní",J180,0)</f>
        <v>0</v>
      </c>
      <c r="BF180" s="220">
        <f>IF(N180="snížená",J180,0)</f>
        <v>0</v>
      </c>
      <c r="BG180" s="220">
        <f>IF(N180="zákl. přenesená",J180,0)</f>
        <v>0</v>
      </c>
      <c r="BH180" s="220">
        <f>IF(N180="sníž. přenesená",J180,0)</f>
        <v>0</v>
      </c>
      <c r="BI180" s="220">
        <f>IF(N180="nulová",J180,0)</f>
        <v>0</v>
      </c>
      <c r="BJ180" s="20" t="s">
        <v>84</v>
      </c>
      <c r="BK180" s="220">
        <f>ROUND(I180*H180,2)</f>
        <v>0</v>
      </c>
      <c r="BL180" s="20" t="s">
        <v>148</v>
      </c>
      <c r="BM180" s="219" t="s">
        <v>270</v>
      </c>
    </row>
    <row r="181" s="2" customFormat="1">
      <c r="A181" s="41"/>
      <c r="B181" s="42"/>
      <c r="C181" s="43"/>
      <c r="D181" s="221" t="s">
        <v>150</v>
      </c>
      <c r="E181" s="43"/>
      <c r="F181" s="222" t="s">
        <v>271</v>
      </c>
      <c r="G181" s="43"/>
      <c r="H181" s="43"/>
      <c r="I181" s="223"/>
      <c r="J181" s="43"/>
      <c r="K181" s="43"/>
      <c r="L181" s="47"/>
      <c r="M181" s="224"/>
      <c r="N181" s="225"/>
      <c r="O181" s="87"/>
      <c r="P181" s="87"/>
      <c r="Q181" s="87"/>
      <c r="R181" s="87"/>
      <c r="S181" s="87"/>
      <c r="T181" s="88"/>
      <c r="U181" s="41"/>
      <c r="V181" s="41"/>
      <c r="W181" s="41"/>
      <c r="X181" s="41"/>
      <c r="Y181" s="41"/>
      <c r="Z181" s="41"/>
      <c r="AA181" s="41"/>
      <c r="AB181" s="41"/>
      <c r="AC181" s="41"/>
      <c r="AD181" s="41"/>
      <c r="AE181" s="41"/>
      <c r="AT181" s="20" t="s">
        <v>150</v>
      </c>
      <c r="AU181" s="20" t="s">
        <v>86</v>
      </c>
    </row>
    <row r="182" s="13" customFormat="1">
      <c r="A182" s="13"/>
      <c r="B182" s="226"/>
      <c r="C182" s="227"/>
      <c r="D182" s="228" t="s">
        <v>152</v>
      </c>
      <c r="E182" s="229" t="s">
        <v>19</v>
      </c>
      <c r="F182" s="230" t="s">
        <v>272</v>
      </c>
      <c r="G182" s="227"/>
      <c r="H182" s="231">
        <v>45</v>
      </c>
      <c r="I182" s="232"/>
      <c r="J182" s="227"/>
      <c r="K182" s="227"/>
      <c r="L182" s="233"/>
      <c r="M182" s="234"/>
      <c r="N182" s="235"/>
      <c r="O182" s="235"/>
      <c r="P182" s="235"/>
      <c r="Q182" s="235"/>
      <c r="R182" s="235"/>
      <c r="S182" s="235"/>
      <c r="T182" s="236"/>
      <c r="U182" s="13"/>
      <c r="V182" s="13"/>
      <c r="W182" s="13"/>
      <c r="X182" s="13"/>
      <c r="Y182" s="13"/>
      <c r="Z182" s="13"/>
      <c r="AA182" s="13"/>
      <c r="AB182" s="13"/>
      <c r="AC182" s="13"/>
      <c r="AD182" s="13"/>
      <c r="AE182" s="13"/>
      <c r="AT182" s="237" t="s">
        <v>152</v>
      </c>
      <c r="AU182" s="237" t="s">
        <v>86</v>
      </c>
      <c r="AV182" s="13" t="s">
        <v>86</v>
      </c>
      <c r="AW182" s="13" t="s">
        <v>37</v>
      </c>
      <c r="AX182" s="13" t="s">
        <v>76</v>
      </c>
      <c r="AY182" s="237" t="s">
        <v>141</v>
      </c>
    </row>
    <row r="183" s="13" customFormat="1">
      <c r="A183" s="13"/>
      <c r="B183" s="226"/>
      <c r="C183" s="227"/>
      <c r="D183" s="228" t="s">
        <v>152</v>
      </c>
      <c r="E183" s="229" t="s">
        <v>19</v>
      </c>
      <c r="F183" s="230" t="s">
        <v>273</v>
      </c>
      <c r="G183" s="227"/>
      <c r="H183" s="231">
        <v>93</v>
      </c>
      <c r="I183" s="232"/>
      <c r="J183" s="227"/>
      <c r="K183" s="227"/>
      <c r="L183" s="233"/>
      <c r="M183" s="234"/>
      <c r="N183" s="235"/>
      <c r="O183" s="235"/>
      <c r="P183" s="235"/>
      <c r="Q183" s="235"/>
      <c r="R183" s="235"/>
      <c r="S183" s="235"/>
      <c r="T183" s="236"/>
      <c r="U183" s="13"/>
      <c r="V183" s="13"/>
      <c r="W183" s="13"/>
      <c r="X183" s="13"/>
      <c r="Y183" s="13"/>
      <c r="Z183" s="13"/>
      <c r="AA183" s="13"/>
      <c r="AB183" s="13"/>
      <c r="AC183" s="13"/>
      <c r="AD183" s="13"/>
      <c r="AE183" s="13"/>
      <c r="AT183" s="237" t="s">
        <v>152</v>
      </c>
      <c r="AU183" s="237" t="s">
        <v>86</v>
      </c>
      <c r="AV183" s="13" t="s">
        <v>86</v>
      </c>
      <c r="AW183" s="13" t="s">
        <v>37</v>
      </c>
      <c r="AX183" s="13" t="s">
        <v>76</v>
      </c>
      <c r="AY183" s="237" t="s">
        <v>141</v>
      </c>
    </row>
    <row r="184" s="14" customFormat="1">
      <c r="A184" s="14"/>
      <c r="B184" s="238"/>
      <c r="C184" s="239"/>
      <c r="D184" s="228" t="s">
        <v>152</v>
      </c>
      <c r="E184" s="240" t="s">
        <v>19</v>
      </c>
      <c r="F184" s="241" t="s">
        <v>154</v>
      </c>
      <c r="G184" s="239"/>
      <c r="H184" s="242">
        <v>138</v>
      </c>
      <c r="I184" s="243"/>
      <c r="J184" s="239"/>
      <c r="K184" s="239"/>
      <c r="L184" s="244"/>
      <c r="M184" s="245"/>
      <c r="N184" s="246"/>
      <c r="O184" s="246"/>
      <c r="P184" s="246"/>
      <c r="Q184" s="246"/>
      <c r="R184" s="246"/>
      <c r="S184" s="246"/>
      <c r="T184" s="247"/>
      <c r="U184" s="14"/>
      <c r="V184" s="14"/>
      <c r="W184" s="14"/>
      <c r="X184" s="14"/>
      <c r="Y184" s="14"/>
      <c r="Z184" s="14"/>
      <c r="AA184" s="14"/>
      <c r="AB184" s="14"/>
      <c r="AC184" s="14"/>
      <c r="AD184" s="14"/>
      <c r="AE184" s="14"/>
      <c r="AT184" s="248" t="s">
        <v>152</v>
      </c>
      <c r="AU184" s="248" t="s">
        <v>86</v>
      </c>
      <c r="AV184" s="14" t="s">
        <v>148</v>
      </c>
      <c r="AW184" s="14" t="s">
        <v>37</v>
      </c>
      <c r="AX184" s="14" t="s">
        <v>84</v>
      </c>
      <c r="AY184" s="248" t="s">
        <v>141</v>
      </c>
    </row>
    <row r="185" s="2" customFormat="1" ht="16.5" customHeight="1">
      <c r="A185" s="41"/>
      <c r="B185" s="42"/>
      <c r="C185" s="270" t="s">
        <v>274</v>
      </c>
      <c r="D185" s="270" t="s">
        <v>261</v>
      </c>
      <c r="E185" s="271" t="s">
        <v>275</v>
      </c>
      <c r="F185" s="272" t="s">
        <v>276</v>
      </c>
      <c r="G185" s="273" t="s">
        <v>264</v>
      </c>
      <c r="H185" s="274">
        <v>2.7599999999999998</v>
      </c>
      <c r="I185" s="275"/>
      <c r="J185" s="276">
        <f>ROUND(I185*H185,2)</f>
        <v>0</v>
      </c>
      <c r="K185" s="272" t="s">
        <v>147</v>
      </c>
      <c r="L185" s="277"/>
      <c r="M185" s="278" t="s">
        <v>19</v>
      </c>
      <c r="N185" s="279" t="s">
        <v>47</v>
      </c>
      <c r="O185" s="87"/>
      <c r="P185" s="217">
        <f>O185*H185</f>
        <v>0</v>
      </c>
      <c r="Q185" s="217">
        <v>0.001</v>
      </c>
      <c r="R185" s="217">
        <f>Q185*H185</f>
        <v>0.0027599999999999999</v>
      </c>
      <c r="S185" s="217">
        <v>0</v>
      </c>
      <c r="T185" s="218">
        <f>S185*H185</f>
        <v>0</v>
      </c>
      <c r="U185" s="41"/>
      <c r="V185" s="41"/>
      <c r="W185" s="41"/>
      <c r="X185" s="41"/>
      <c r="Y185" s="41"/>
      <c r="Z185" s="41"/>
      <c r="AA185" s="41"/>
      <c r="AB185" s="41"/>
      <c r="AC185" s="41"/>
      <c r="AD185" s="41"/>
      <c r="AE185" s="41"/>
      <c r="AR185" s="219" t="s">
        <v>199</v>
      </c>
      <c r="AT185" s="219" t="s">
        <v>261</v>
      </c>
      <c r="AU185" s="219" t="s">
        <v>86</v>
      </c>
      <c r="AY185" s="20" t="s">
        <v>141</v>
      </c>
      <c r="BE185" s="220">
        <f>IF(N185="základní",J185,0)</f>
        <v>0</v>
      </c>
      <c r="BF185" s="220">
        <f>IF(N185="snížená",J185,0)</f>
        <v>0</v>
      </c>
      <c r="BG185" s="220">
        <f>IF(N185="zákl. přenesená",J185,0)</f>
        <v>0</v>
      </c>
      <c r="BH185" s="220">
        <f>IF(N185="sníž. přenesená",J185,0)</f>
        <v>0</v>
      </c>
      <c r="BI185" s="220">
        <f>IF(N185="nulová",J185,0)</f>
        <v>0</v>
      </c>
      <c r="BJ185" s="20" t="s">
        <v>84</v>
      </c>
      <c r="BK185" s="220">
        <f>ROUND(I185*H185,2)</f>
        <v>0</v>
      </c>
      <c r="BL185" s="20" t="s">
        <v>148</v>
      </c>
      <c r="BM185" s="219" t="s">
        <v>277</v>
      </c>
    </row>
    <row r="186" s="13" customFormat="1">
      <c r="A186" s="13"/>
      <c r="B186" s="226"/>
      <c r="C186" s="227"/>
      <c r="D186" s="228" t="s">
        <v>152</v>
      </c>
      <c r="E186" s="227"/>
      <c r="F186" s="230" t="s">
        <v>278</v>
      </c>
      <c r="G186" s="227"/>
      <c r="H186" s="231">
        <v>2.7599999999999998</v>
      </c>
      <c r="I186" s="232"/>
      <c r="J186" s="227"/>
      <c r="K186" s="227"/>
      <c r="L186" s="233"/>
      <c r="M186" s="234"/>
      <c r="N186" s="235"/>
      <c r="O186" s="235"/>
      <c r="P186" s="235"/>
      <c r="Q186" s="235"/>
      <c r="R186" s="235"/>
      <c r="S186" s="235"/>
      <c r="T186" s="236"/>
      <c r="U186" s="13"/>
      <c r="V186" s="13"/>
      <c r="W186" s="13"/>
      <c r="X186" s="13"/>
      <c r="Y186" s="13"/>
      <c r="Z186" s="13"/>
      <c r="AA186" s="13"/>
      <c r="AB186" s="13"/>
      <c r="AC186" s="13"/>
      <c r="AD186" s="13"/>
      <c r="AE186" s="13"/>
      <c r="AT186" s="237" t="s">
        <v>152</v>
      </c>
      <c r="AU186" s="237" t="s">
        <v>86</v>
      </c>
      <c r="AV186" s="13" t="s">
        <v>86</v>
      </c>
      <c r="AW186" s="13" t="s">
        <v>4</v>
      </c>
      <c r="AX186" s="13" t="s">
        <v>84</v>
      </c>
      <c r="AY186" s="237" t="s">
        <v>141</v>
      </c>
    </row>
    <row r="187" s="2" customFormat="1" ht="33" customHeight="1">
      <c r="A187" s="41"/>
      <c r="B187" s="42"/>
      <c r="C187" s="208" t="s">
        <v>279</v>
      </c>
      <c r="D187" s="208" t="s">
        <v>143</v>
      </c>
      <c r="E187" s="209" t="s">
        <v>280</v>
      </c>
      <c r="F187" s="210" t="s">
        <v>281</v>
      </c>
      <c r="G187" s="211" t="s">
        <v>167</v>
      </c>
      <c r="H187" s="212">
        <v>225</v>
      </c>
      <c r="I187" s="213"/>
      <c r="J187" s="214">
        <f>ROUND(I187*H187,2)</f>
        <v>0</v>
      </c>
      <c r="K187" s="210" t="s">
        <v>147</v>
      </c>
      <c r="L187" s="47"/>
      <c r="M187" s="215" t="s">
        <v>19</v>
      </c>
      <c r="N187" s="216" t="s">
        <v>47</v>
      </c>
      <c r="O187" s="87"/>
      <c r="P187" s="217">
        <f>O187*H187</f>
        <v>0</v>
      </c>
      <c r="Q187" s="217">
        <v>0</v>
      </c>
      <c r="R187" s="217">
        <f>Q187*H187</f>
        <v>0</v>
      </c>
      <c r="S187" s="217">
        <v>0</v>
      </c>
      <c r="T187" s="218">
        <f>S187*H187</f>
        <v>0</v>
      </c>
      <c r="U187" s="41"/>
      <c r="V187" s="41"/>
      <c r="W187" s="41"/>
      <c r="X187" s="41"/>
      <c r="Y187" s="41"/>
      <c r="Z187" s="41"/>
      <c r="AA187" s="41"/>
      <c r="AB187" s="41"/>
      <c r="AC187" s="41"/>
      <c r="AD187" s="41"/>
      <c r="AE187" s="41"/>
      <c r="AR187" s="219" t="s">
        <v>148</v>
      </c>
      <c r="AT187" s="219" t="s">
        <v>143</v>
      </c>
      <c r="AU187" s="219" t="s">
        <v>86</v>
      </c>
      <c r="AY187" s="20" t="s">
        <v>141</v>
      </c>
      <c r="BE187" s="220">
        <f>IF(N187="základní",J187,0)</f>
        <v>0</v>
      </c>
      <c r="BF187" s="220">
        <f>IF(N187="snížená",J187,0)</f>
        <v>0</v>
      </c>
      <c r="BG187" s="220">
        <f>IF(N187="zákl. přenesená",J187,0)</f>
        <v>0</v>
      </c>
      <c r="BH187" s="220">
        <f>IF(N187="sníž. přenesená",J187,0)</f>
        <v>0</v>
      </c>
      <c r="BI187" s="220">
        <f>IF(N187="nulová",J187,0)</f>
        <v>0</v>
      </c>
      <c r="BJ187" s="20" t="s">
        <v>84</v>
      </c>
      <c r="BK187" s="220">
        <f>ROUND(I187*H187,2)</f>
        <v>0</v>
      </c>
      <c r="BL187" s="20" t="s">
        <v>148</v>
      </c>
      <c r="BM187" s="219" t="s">
        <v>282</v>
      </c>
    </row>
    <row r="188" s="2" customFormat="1">
      <c r="A188" s="41"/>
      <c r="B188" s="42"/>
      <c r="C188" s="43"/>
      <c r="D188" s="221" t="s">
        <v>150</v>
      </c>
      <c r="E188" s="43"/>
      <c r="F188" s="222" t="s">
        <v>283</v>
      </c>
      <c r="G188" s="43"/>
      <c r="H188" s="43"/>
      <c r="I188" s="223"/>
      <c r="J188" s="43"/>
      <c r="K188" s="43"/>
      <c r="L188" s="47"/>
      <c r="M188" s="224"/>
      <c r="N188" s="225"/>
      <c r="O188" s="87"/>
      <c r="P188" s="87"/>
      <c r="Q188" s="87"/>
      <c r="R188" s="87"/>
      <c r="S188" s="87"/>
      <c r="T188" s="88"/>
      <c r="U188" s="41"/>
      <c r="V188" s="41"/>
      <c r="W188" s="41"/>
      <c r="X188" s="41"/>
      <c r="Y188" s="41"/>
      <c r="Z188" s="41"/>
      <c r="AA188" s="41"/>
      <c r="AB188" s="41"/>
      <c r="AC188" s="41"/>
      <c r="AD188" s="41"/>
      <c r="AE188" s="41"/>
      <c r="AT188" s="20" t="s">
        <v>150</v>
      </c>
      <c r="AU188" s="20" t="s">
        <v>86</v>
      </c>
    </row>
    <row r="189" s="13" customFormat="1">
      <c r="A189" s="13"/>
      <c r="B189" s="226"/>
      <c r="C189" s="227"/>
      <c r="D189" s="228" t="s">
        <v>152</v>
      </c>
      <c r="E189" s="229" t="s">
        <v>19</v>
      </c>
      <c r="F189" s="230" t="s">
        <v>284</v>
      </c>
      <c r="G189" s="227"/>
      <c r="H189" s="231">
        <v>225</v>
      </c>
      <c r="I189" s="232"/>
      <c r="J189" s="227"/>
      <c r="K189" s="227"/>
      <c r="L189" s="233"/>
      <c r="M189" s="234"/>
      <c r="N189" s="235"/>
      <c r="O189" s="235"/>
      <c r="P189" s="235"/>
      <c r="Q189" s="235"/>
      <c r="R189" s="235"/>
      <c r="S189" s="235"/>
      <c r="T189" s="236"/>
      <c r="U189" s="13"/>
      <c r="V189" s="13"/>
      <c r="W189" s="13"/>
      <c r="X189" s="13"/>
      <c r="Y189" s="13"/>
      <c r="Z189" s="13"/>
      <c r="AA189" s="13"/>
      <c r="AB189" s="13"/>
      <c r="AC189" s="13"/>
      <c r="AD189" s="13"/>
      <c r="AE189" s="13"/>
      <c r="AT189" s="237" t="s">
        <v>152</v>
      </c>
      <c r="AU189" s="237" t="s">
        <v>86</v>
      </c>
      <c r="AV189" s="13" t="s">
        <v>86</v>
      </c>
      <c r="AW189" s="13" t="s">
        <v>37</v>
      </c>
      <c r="AX189" s="13" t="s">
        <v>76</v>
      </c>
      <c r="AY189" s="237" t="s">
        <v>141</v>
      </c>
    </row>
    <row r="190" s="14" customFormat="1">
      <c r="A190" s="14"/>
      <c r="B190" s="238"/>
      <c r="C190" s="239"/>
      <c r="D190" s="228" t="s">
        <v>152</v>
      </c>
      <c r="E190" s="240" t="s">
        <v>19</v>
      </c>
      <c r="F190" s="241" t="s">
        <v>154</v>
      </c>
      <c r="G190" s="239"/>
      <c r="H190" s="242">
        <v>225</v>
      </c>
      <c r="I190" s="243"/>
      <c r="J190" s="239"/>
      <c r="K190" s="239"/>
      <c r="L190" s="244"/>
      <c r="M190" s="245"/>
      <c r="N190" s="246"/>
      <c r="O190" s="246"/>
      <c r="P190" s="246"/>
      <c r="Q190" s="246"/>
      <c r="R190" s="246"/>
      <c r="S190" s="246"/>
      <c r="T190" s="247"/>
      <c r="U190" s="14"/>
      <c r="V190" s="14"/>
      <c r="W190" s="14"/>
      <c r="X190" s="14"/>
      <c r="Y190" s="14"/>
      <c r="Z190" s="14"/>
      <c r="AA190" s="14"/>
      <c r="AB190" s="14"/>
      <c r="AC190" s="14"/>
      <c r="AD190" s="14"/>
      <c r="AE190" s="14"/>
      <c r="AT190" s="248" t="s">
        <v>152</v>
      </c>
      <c r="AU190" s="248" t="s">
        <v>86</v>
      </c>
      <c r="AV190" s="14" t="s">
        <v>148</v>
      </c>
      <c r="AW190" s="14" t="s">
        <v>37</v>
      </c>
      <c r="AX190" s="14" t="s">
        <v>84</v>
      </c>
      <c r="AY190" s="248" t="s">
        <v>141</v>
      </c>
    </row>
    <row r="191" s="2" customFormat="1" ht="49.05" customHeight="1">
      <c r="A191" s="41"/>
      <c r="B191" s="42"/>
      <c r="C191" s="208" t="s">
        <v>7</v>
      </c>
      <c r="D191" s="208" t="s">
        <v>143</v>
      </c>
      <c r="E191" s="209" t="s">
        <v>285</v>
      </c>
      <c r="F191" s="210" t="s">
        <v>286</v>
      </c>
      <c r="G191" s="211" t="s">
        <v>167</v>
      </c>
      <c r="H191" s="212">
        <v>645.39999999999998</v>
      </c>
      <c r="I191" s="213"/>
      <c r="J191" s="214">
        <f>ROUND(I191*H191,2)</f>
        <v>0</v>
      </c>
      <c r="K191" s="210" t="s">
        <v>147</v>
      </c>
      <c r="L191" s="47"/>
      <c r="M191" s="215" t="s">
        <v>19</v>
      </c>
      <c r="N191" s="216" t="s">
        <v>47</v>
      </c>
      <c r="O191" s="87"/>
      <c r="P191" s="217">
        <f>O191*H191</f>
        <v>0</v>
      </c>
      <c r="Q191" s="217">
        <v>0</v>
      </c>
      <c r="R191" s="217">
        <f>Q191*H191</f>
        <v>0</v>
      </c>
      <c r="S191" s="217">
        <v>0</v>
      </c>
      <c r="T191" s="218">
        <f>S191*H191</f>
        <v>0</v>
      </c>
      <c r="U191" s="41"/>
      <c r="V191" s="41"/>
      <c r="W191" s="41"/>
      <c r="X191" s="41"/>
      <c r="Y191" s="41"/>
      <c r="Z191" s="41"/>
      <c r="AA191" s="41"/>
      <c r="AB191" s="41"/>
      <c r="AC191" s="41"/>
      <c r="AD191" s="41"/>
      <c r="AE191" s="41"/>
      <c r="AR191" s="219" t="s">
        <v>148</v>
      </c>
      <c r="AT191" s="219" t="s">
        <v>143</v>
      </c>
      <c r="AU191" s="219" t="s">
        <v>86</v>
      </c>
      <c r="AY191" s="20" t="s">
        <v>141</v>
      </c>
      <c r="BE191" s="220">
        <f>IF(N191="základní",J191,0)</f>
        <v>0</v>
      </c>
      <c r="BF191" s="220">
        <f>IF(N191="snížená",J191,0)</f>
        <v>0</v>
      </c>
      <c r="BG191" s="220">
        <f>IF(N191="zákl. přenesená",J191,0)</f>
        <v>0</v>
      </c>
      <c r="BH191" s="220">
        <f>IF(N191="sníž. přenesená",J191,0)</f>
        <v>0</v>
      </c>
      <c r="BI191" s="220">
        <f>IF(N191="nulová",J191,0)</f>
        <v>0</v>
      </c>
      <c r="BJ191" s="20" t="s">
        <v>84</v>
      </c>
      <c r="BK191" s="220">
        <f>ROUND(I191*H191,2)</f>
        <v>0</v>
      </c>
      <c r="BL191" s="20" t="s">
        <v>148</v>
      </c>
      <c r="BM191" s="219" t="s">
        <v>287</v>
      </c>
    </row>
    <row r="192" s="2" customFormat="1">
      <c r="A192" s="41"/>
      <c r="B192" s="42"/>
      <c r="C192" s="43"/>
      <c r="D192" s="221" t="s">
        <v>150</v>
      </c>
      <c r="E192" s="43"/>
      <c r="F192" s="222" t="s">
        <v>288</v>
      </c>
      <c r="G192" s="43"/>
      <c r="H192" s="43"/>
      <c r="I192" s="223"/>
      <c r="J192" s="43"/>
      <c r="K192" s="43"/>
      <c r="L192" s="47"/>
      <c r="M192" s="224"/>
      <c r="N192" s="225"/>
      <c r="O192" s="87"/>
      <c r="P192" s="87"/>
      <c r="Q192" s="87"/>
      <c r="R192" s="87"/>
      <c r="S192" s="87"/>
      <c r="T192" s="88"/>
      <c r="U192" s="41"/>
      <c r="V192" s="41"/>
      <c r="W192" s="41"/>
      <c r="X192" s="41"/>
      <c r="Y192" s="41"/>
      <c r="Z192" s="41"/>
      <c r="AA192" s="41"/>
      <c r="AB192" s="41"/>
      <c r="AC192" s="41"/>
      <c r="AD192" s="41"/>
      <c r="AE192" s="41"/>
      <c r="AT192" s="20" t="s">
        <v>150</v>
      </c>
      <c r="AU192" s="20" t="s">
        <v>86</v>
      </c>
    </row>
    <row r="193" s="13" customFormat="1">
      <c r="A193" s="13"/>
      <c r="B193" s="226"/>
      <c r="C193" s="227"/>
      <c r="D193" s="228" t="s">
        <v>152</v>
      </c>
      <c r="E193" s="229" t="s">
        <v>19</v>
      </c>
      <c r="F193" s="230" t="s">
        <v>289</v>
      </c>
      <c r="G193" s="227"/>
      <c r="H193" s="231">
        <v>645.39999999999998</v>
      </c>
      <c r="I193" s="232"/>
      <c r="J193" s="227"/>
      <c r="K193" s="227"/>
      <c r="L193" s="233"/>
      <c r="M193" s="234"/>
      <c r="N193" s="235"/>
      <c r="O193" s="235"/>
      <c r="P193" s="235"/>
      <c r="Q193" s="235"/>
      <c r="R193" s="235"/>
      <c r="S193" s="235"/>
      <c r="T193" s="236"/>
      <c r="U193" s="13"/>
      <c r="V193" s="13"/>
      <c r="W193" s="13"/>
      <c r="X193" s="13"/>
      <c r="Y193" s="13"/>
      <c r="Z193" s="13"/>
      <c r="AA193" s="13"/>
      <c r="AB193" s="13"/>
      <c r="AC193" s="13"/>
      <c r="AD193" s="13"/>
      <c r="AE193" s="13"/>
      <c r="AT193" s="237" t="s">
        <v>152</v>
      </c>
      <c r="AU193" s="237" t="s">
        <v>86</v>
      </c>
      <c r="AV193" s="13" t="s">
        <v>86</v>
      </c>
      <c r="AW193" s="13" t="s">
        <v>37</v>
      </c>
      <c r="AX193" s="13" t="s">
        <v>76</v>
      </c>
      <c r="AY193" s="237" t="s">
        <v>141</v>
      </c>
    </row>
    <row r="194" s="14" customFormat="1">
      <c r="A194" s="14"/>
      <c r="B194" s="238"/>
      <c r="C194" s="239"/>
      <c r="D194" s="228" t="s">
        <v>152</v>
      </c>
      <c r="E194" s="240" t="s">
        <v>19</v>
      </c>
      <c r="F194" s="241" t="s">
        <v>154</v>
      </c>
      <c r="G194" s="239"/>
      <c r="H194" s="242">
        <v>645.39999999999998</v>
      </c>
      <c r="I194" s="243"/>
      <c r="J194" s="239"/>
      <c r="K194" s="239"/>
      <c r="L194" s="244"/>
      <c r="M194" s="245"/>
      <c r="N194" s="246"/>
      <c r="O194" s="246"/>
      <c r="P194" s="246"/>
      <c r="Q194" s="246"/>
      <c r="R194" s="246"/>
      <c r="S194" s="246"/>
      <c r="T194" s="247"/>
      <c r="U194" s="14"/>
      <c r="V194" s="14"/>
      <c r="W194" s="14"/>
      <c r="X194" s="14"/>
      <c r="Y194" s="14"/>
      <c r="Z194" s="14"/>
      <c r="AA194" s="14"/>
      <c r="AB194" s="14"/>
      <c r="AC194" s="14"/>
      <c r="AD194" s="14"/>
      <c r="AE194" s="14"/>
      <c r="AT194" s="248" t="s">
        <v>152</v>
      </c>
      <c r="AU194" s="248" t="s">
        <v>86</v>
      </c>
      <c r="AV194" s="14" t="s">
        <v>148</v>
      </c>
      <c r="AW194" s="14" t="s">
        <v>37</v>
      </c>
      <c r="AX194" s="14" t="s">
        <v>84</v>
      </c>
      <c r="AY194" s="248" t="s">
        <v>141</v>
      </c>
    </row>
    <row r="195" s="2" customFormat="1" ht="37.8" customHeight="1">
      <c r="A195" s="41"/>
      <c r="B195" s="42"/>
      <c r="C195" s="208" t="s">
        <v>290</v>
      </c>
      <c r="D195" s="208" t="s">
        <v>143</v>
      </c>
      <c r="E195" s="209" t="s">
        <v>291</v>
      </c>
      <c r="F195" s="210" t="s">
        <v>292</v>
      </c>
      <c r="G195" s="211" t="s">
        <v>167</v>
      </c>
      <c r="H195" s="212">
        <v>30</v>
      </c>
      <c r="I195" s="213"/>
      <c r="J195" s="214">
        <f>ROUND(I195*H195,2)</f>
        <v>0</v>
      </c>
      <c r="K195" s="210" t="s">
        <v>147</v>
      </c>
      <c r="L195" s="47"/>
      <c r="M195" s="215" t="s">
        <v>19</v>
      </c>
      <c r="N195" s="216" t="s">
        <v>47</v>
      </c>
      <c r="O195" s="87"/>
      <c r="P195" s="217">
        <f>O195*H195</f>
        <v>0</v>
      </c>
      <c r="Q195" s="217">
        <v>0</v>
      </c>
      <c r="R195" s="217">
        <f>Q195*H195</f>
        <v>0</v>
      </c>
      <c r="S195" s="217">
        <v>0</v>
      </c>
      <c r="T195" s="218">
        <f>S195*H195</f>
        <v>0</v>
      </c>
      <c r="U195" s="41"/>
      <c r="V195" s="41"/>
      <c r="W195" s="41"/>
      <c r="X195" s="41"/>
      <c r="Y195" s="41"/>
      <c r="Z195" s="41"/>
      <c r="AA195" s="41"/>
      <c r="AB195" s="41"/>
      <c r="AC195" s="41"/>
      <c r="AD195" s="41"/>
      <c r="AE195" s="41"/>
      <c r="AR195" s="219" t="s">
        <v>148</v>
      </c>
      <c r="AT195" s="219" t="s">
        <v>143</v>
      </c>
      <c r="AU195" s="219" t="s">
        <v>86</v>
      </c>
      <c r="AY195" s="20" t="s">
        <v>141</v>
      </c>
      <c r="BE195" s="220">
        <f>IF(N195="základní",J195,0)</f>
        <v>0</v>
      </c>
      <c r="BF195" s="220">
        <f>IF(N195="snížená",J195,0)</f>
        <v>0</v>
      </c>
      <c r="BG195" s="220">
        <f>IF(N195="zákl. přenesená",J195,0)</f>
        <v>0</v>
      </c>
      <c r="BH195" s="220">
        <f>IF(N195="sníž. přenesená",J195,0)</f>
        <v>0</v>
      </c>
      <c r="BI195" s="220">
        <f>IF(N195="nulová",J195,0)</f>
        <v>0</v>
      </c>
      <c r="BJ195" s="20" t="s">
        <v>84</v>
      </c>
      <c r="BK195" s="220">
        <f>ROUND(I195*H195,2)</f>
        <v>0</v>
      </c>
      <c r="BL195" s="20" t="s">
        <v>148</v>
      </c>
      <c r="BM195" s="219" t="s">
        <v>293</v>
      </c>
    </row>
    <row r="196" s="2" customFormat="1">
      <c r="A196" s="41"/>
      <c r="B196" s="42"/>
      <c r="C196" s="43"/>
      <c r="D196" s="221" t="s">
        <v>150</v>
      </c>
      <c r="E196" s="43"/>
      <c r="F196" s="222" t="s">
        <v>294</v>
      </c>
      <c r="G196" s="43"/>
      <c r="H196" s="43"/>
      <c r="I196" s="223"/>
      <c r="J196" s="43"/>
      <c r="K196" s="43"/>
      <c r="L196" s="47"/>
      <c r="M196" s="224"/>
      <c r="N196" s="225"/>
      <c r="O196" s="87"/>
      <c r="P196" s="87"/>
      <c r="Q196" s="87"/>
      <c r="R196" s="87"/>
      <c r="S196" s="87"/>
      <c r="T196" s="88"/>
      <c r="U196" s="41"/>
      <c r="V196" s="41"/>
      <c r="W196" s="41"/>
      <c r="X196" s="41"/>
      <c r="Y196" s="41"/>
      <c r="Z196" s="41"/>
      <c r="AA196" s="41"/>
      <c r="AB196" s="41"/>
      <c r="AC196" s="41"/>
      <c r="AD196" s="41"/>
      <c r="AE196" s="41"/>
      <c r="AT196" s="20" t="s">
        <v>150</v>
      </c>
      <c r="AU196" s="20" t="s">
        <v>86</v>
      </c>
    </row>
    <row r="197" s="13" customFormat="1">
      <c r="A197" s="13"/>
      <c r="B197" s="226"/>
      <c r="C197" s="227"/>
      <c r="D197" s="228" t="s">
        <v>152</v>
      </c>
      <c r="E197" s="229" t="s">
        <v>19</v>
      </c>
      <c r="F197" s="230" t="s">
        <v>295</v>
      </c>
      <c r="G197" s="227"/>
      <c r="H197" s="231">
        <v>30</v>
      </c>
      <c r="I197" s="232"/>
      <c r="J197" s="227"/>
      <c r="K197" s="227"/>
      <c r="L197" s="233"/>
      <c r="M197" s="234"/>
      <c r="N197" s="235"/>
      <c r="O197" s="235"/>
      <c r="P197" s="235"/>
      <c r="Q197" s="235"/>
      <c r="R197" s="235"/>
      <c r="S197" s="235"/>
      <c r="T197" s="236"/>
      <c r="U197" s="13"/>
      <c r="V197" s="13"/>
      <c r="W197" s="13"/>
      <c r="X197" s="13"/>
      <c r="Y197" s="13"/>
      <c r="Z197" s="13"/>
      <c r="AA197" s="13"/>
      <c r="AB197" s="13"/>
      <c r="AC197" s="13"/>
      <c r="AD197" s="13"/>
      <c r="AE197" s="13"/>
      <c r="AT197" s="237" t="s">
        <v>152</v>
      </c>
      <c r="AU197" s="237" t="s">
        <v>86</v>
      </c>
      <c r="AV197" s="13" t="s">
        <v>86</v>
      </c>
      <c r="AW197" s="13" t="s">
        <v>37</v>
      </c>
      <c r="AX197" s="13" t="s">
        <v>76</v>
      </c>
      <c r="AY197" s="237" t="s">
        <v>141</v>
      </c>
    </row>
    <row r="198" s="14" customFormat="1">
      <c r="A198" s="14"/>
      <c r="B198" s="238"/>
      <c r="C198" s="239"/>
      <c r="D198" s="228" t="s">
        <v>152</v>
      </c>
      <c r="E198" s="240" t="s">
        <v>107</v>
      </c>
      <c r="F198" s="241" t="s">
        <v>154</v>
      </c>
      <c r="G198" s="239"/>
      <c r="H198" s="242">
        <v>30</v>
      </c>
      <c r="I198" s="243"/>
      <c r="J198" s="239"/>
      <c r="K198" s="239"/>
      <c r="L198" s="244"/>
      <c r="M198" s="245"/>
      <c r="N198" s="246"/>
      <c r="O198" s="246"/>
      <c r="P198" s="246"/>
      <c r="Q198" s="246"/>
      <c r="R198" s="246"/>
      <c r="S198" s="246"/>
      <c r="T198" s="247"/>
      <c r="U198" s="14"/>
      <c r="V198" s="14"/>
      <c r="W198" s="14"/>
      <c r="X198" s="14"/>
      <c r="Y198" s="14"/>
      <c r="Z198" s="14"/>
      <c r="AA198" s="14"/>
      <c r="AB198" s="14"/>
      <c r="AC198" s="14"/>
      <c r="AD198" s="14"/>
      <c r="AE198" s="14"/>
      <c r="AT198" s="248" t="s">
        <v>152</v>
      </c>
      <c r="AU198" s="248" t="s">
        <v>86</v>
      </c>
      <c r="AV198" s="14" t="s">
        <v>148</v>
      </c>
      <c r="AW198" s="14" t="s">
        <v>37</v>
      </c>
      <c r="AX198" s="14" t="s">
        <v>84</v>
      </c>
      <c r="AY198" s="248" t="s">
        <v>141</v>
      </c>
    </row>
    <row r="199" s="2" customFormat="1" ht="24.15" customHeight="1">
      <c r="A199" s="41"/>
      <c r="B199" s="42"/>
      <c r="C199" s="208" t="s">
        <v>296</v>
      </c>
      <c r="D199" s="208" t="s">
        <v>143</v>
      </c>
      <c r="E199" s="209" t="s">
        <v>297</v>
      </c>
      <c r="F199" s="210" t="s">
        <v>298</v>
      </c>
      <c r="G199" s="211" t="s">
        <v>167</v>
      </c>
      <c r="H199" s="212">
        <v>2250</v>
      </c>
      <c r="I199" s="213"/>
      <c r="J199" s="214">
        <f>ROUND(I199*H199,2)</f>
        <v>0</v>
      </c>
      <c r="K199" s="210" t="s">
        <v>19</v>
      </c>
      <c r="L199" s="47"/>
      <c r="M199" s="215" t="s">
        <v>19</v>
      </c>
      <c r="N199" s="216" t="s">
        <v>47</v>
      </c>
      <c r="O199" s="87"/>
      <c r="P199" s="217">
        <f>O199*H199</f>
        <v>0</v>
      </c>
      <c r="Q199" s="217">
        <v>0</v>
      </c>
      <c r="R199" s="217">
        <f>Q199*H199</f>
        <v>0</v>
      </c>
      <c r="S199" s="217">
        <v>0</v>
      </c>
      <c r="T199" s="218">
        <f>S199*H199</f>
        <v>0</v>
      </c>
      <c r="U199" s="41"/>
      <c r="V199" s="41"/>
      <c r="W199" s="41"/>
      <c r="X199" s="41"/>
      <c r="Y199" s="41"/>
      <c r="Z199" s="41"/>
      <c r="AA199" s="41"/>
      <c r="AB199" s="41"/>
      <c r="AC199" s="41"/>
      <c r="AD199" s="41"/>
      <c r="AE199" s="41"/>
      <c r="AR199" s="219" t="s">
        <v>148</v>
      </c>
      <c r="AT199" s="219" t="s">
        <v>143</v>
      </c>
      <c r="AU199" s="219" t="s">
        <v>86</v>
      </c>
      <c r="AY199" s="20" t="s">
        <v>141</v>
      </c>
      <c r="BE199" s="220">
        <f>IF(N199="základní",J199,0)</f>
        <v>0</v>
      </c>
      <c r="BF199" s="220">
        <f>IF(N199="snížená",J199,0)</f>
        <v>0</v>
      </c>
      <c r="BG199" s="220">
        <f>IF(N199="zákl. přenesená",J199,0)</f>
        <v>0</v>
      </c>
      <c r="BH199" s="220">
        <f>IF(N199="sníž. přenesená",J199,0)</f>
        <v>0</v>
      </c>
      <c r="BI199" s="220">
        <f>IF(N199="nulová",J199,0)</f>
        <v>0</v>
      </c>
      <c r="BJ199" s="20" t="s">
        <v>84</v>
      </c>
      <c r="BK199" s="220">
        <f>ROUND(I199*H199,2)</f>
        <v>0</v>
      </c>
      <c r="BL199" s="20" t="s">
        <v>148</v>
      </c>
      <c r="BM199" s="219" t="s">
        <v>299</v>
      </c>
    </row>
    <row r="200" s="2" customFormat="1">
      <c r="A200" s="41"/>
      <c r="B200" s="42"/>
      <c r="C200" s="43"/>
      <c r="D200" s="228" t="s">
        <v>300</v>
      </c>
      <c r="E200" s="43"/>
      <c r="F200" s="280" t="s">
        <v>301</v>
      </c>
      <c r="G200" s="43"/>
      <c r="H200" s="43"/>
      <c r="I200" s="223"/>
      <c r="J200" s="43"/>
      <c r="K200" s="43"/>
      <c r="L200" s="47"/>
      <c r="M200" s="224"/>
      <c r="N200" s="225"/>
      <c r="O200" s="87"/>
      <c r="P200" s="87"/>
      <c r="Q200" s="87"/>
      <c r="R200" s="87"/>
      <c r="S200" s="87"/>
      <c r="T200" s="88"/>
      <c r="U200" s="41"/>
      <c r="V200" s="41"/>
      <c r="W200" s="41"/>
      <c r="X200" s="41"/>
      <c r="Y200" s="41"/>
      <c r="Z200" s="41"/>
      <c r="AA200" s="41"/>
      <c r="AB200" s="41"/>
      <c r="AC200" s="41"/>
      <c r="AD200" s="41"/>
      <c r="AE200" s="41"/>
      <c r="AT200" s="20" t="s">
        <v>300</v>
      </c>
      <c r="AU200" s="20" t="s">
        <v>86</v>
      </c>
    </row>
    <row r="201" s="13" customFormat="1">
      <c r="A201" s="13"/>
      <c r="B201" s="226"/>
      <c r="C201" s="227"/>
      <c r="D201" s="228" t="s">
        <v>152</v>
      </c>
      <c r="E201" s="229" t="s">
        <v>19</v>
      </c>
      <c r="F201" s="230" t="s">
        <v>302</v>
      </c>
      <c r="G201" s="227"/>
      <c r="H201" s="231">
        <v>2250</v>
      </c>
      <c r="I201" s="232"/>
      <c r="J201" s="227"/>
      <c r="K201" s="227"/>
      <c r="L201" s="233"/>
      <c r="M201" s="234"/>
      <c r="N201" s="235"/>
      <c r="O201" s="235"/>
      <c r="P201" s="235"/>
      <c r="Q201" s="235"/>
      <c r="R201" s="235"/>
      <c r="S201" s="235"/>
      <c r="T201" s="236"/>
      <c r="U201" s="13"/>
      <c r="V201" s="13"/>
      <c r="W201" s="13"/>
      <c r="X201" s="13"/>
      <c r="Y201" s="13"/>
      <c r="Z201" s="13"/>
      <c r="AA201" s="13"/>
      <c r="AB201" s="13"/>
      <c r="AC201" s="13"/>
      <c r="AD201" s="13"/>
      <c r="AE201" s="13"/>
      <c r="AT201" s="237" t="s">
        <v>152</v>
      </c>
      <c r="AU201" s="237" t="s">
        <v>86</v>
      </c>
      <c r="AV201" s="13" t="s">
        <v>86</v>
      </c>
      <c r="AW201" s="13" t="s">
        <v>37</v>
      </c>
      <c r="AX201" s="13" t="s">
        <v>76</v>
      </c>
      <c r="AY201" s="237" t="s">
        <v>141</v>
      </c>
    </row>
    <row r="202" s="14" customFormat="1">
      <c r="A202" s="14"/>
      <c r="B202" s="238"/>
      <c r="C202" s="239"/>
      <c r="D202" s="228" t="s">
        <v>152</v>
      </c>
      <c r="E202" s="240" t="s">
        <v>19</v>
      </c>
      <c r="F202" s="241" t="s">
        <v>154</v>
      </c>
      <c r="G202" s="239"/>
      <c r="H202" s="242">
        <v>2250</v>
      </c>
      <c r="I202" s="243"/>
      <c r="J202" s="239"/>
      <c r="K202" s="239"/>
      <c r="L202" s="244"/>
      <c r="M202" s="245"/>
      <c r="N202" s="246"/>
      <c r="O202" s="246"/>
      <c r="P202" s="246"/>
      <c r="Q202" s="246"/>
      <c r="R202" s="246"/>
      <c r="S202" s="246"/>
      <c r="T202" s="247"/>
      <c r="U202" s="14"/>
      <c r="V202" s="14"/>
      <c r="W202" s="14"/>
      <c r="X202" s="14"/>
      <c r="Y202" s="14"/>
      <c r="Z202" s="14"/>
      <c r="AA202" s="14"/>
      <c r="AB202" s="14"/>
      <c r="AC202" s="14"/>
      <c r="AD202" s="14"/>
      <c r="AE202" s="14"/>
      <c r="AT202" s="248" t="s">
        <v>152</v>
      </c>
      <c r="AU202" s="248" t="s">
        <v>86</v>
      </c>
      <c r="AV202" s="14" t="s">
        <v>148</v>
      </c>
      <c r="AW202" s="14" t="s">
        <v>37</v>
      </c>
      <c r="AX202" s="14" t="s">
        <v>84</v>
      </c>
      <c r="AY202" s="248" t="s">
        <v>141</v>
      </c>
    </row>
    <row r="203" s="2" customFormat="1" ht="24.15" customHeight="1">
      <c r="A203" s="41"/>
      <c r="B203" s="42"/>
      <c r="C203" s="208" t="s">
        <v>303</v>
      </c>
      <c r="D203" s="208" t="s">
        <v>143</v>
      </c>
      <c r="E203" s="209" t="s">
        <v>304</v>
      </c>
      <c r="F203" s="210" t="s">
        <v>305</v>
      </c>
      <c r="G203" s="211" t="s">
        <v>146</v>
      </c>
      <c r="H203" s="212">
        <v>107.58</v>
      </c>
      <c r="I203" s="213"/>
      <c r="J203" s="214">
        <f>ROUND(I203*H203,2)</f>
        <v>0</v>
      </c>
      <c r="K203" s="210" t="s">
        <v>19</v>
      </c>
      <c r="L203" s="47"/>
      <c r="M203" s="215" t="s">
        <v>19</v>
      </c>
      <c r="N203" s="216" t="s">
        <v>47</v>
      </c>
      <c r="O203" s="87"/>
      <c r="P203" s="217">
        <f>O203*H203</f>
        <v>0</v>
      </c>
      <c r="Q203" s="217">
        <v>0</v>
      </c>
      <c r="R203" s="217">
        <f>Q203*H203</f>
        <v>0</v>
      </c>
      <c r="S203" s="217">
        <v>0</v>
      </c>
      <c r="T203" s="218">
        <f>S203*H203</f>
        <v>0</v>
      </c>
      <c r="U203" s="41"/>
      <c r="V203" s="41"/>
      <c r="W203" s="41"/>
      <c r="X203" s="41"/>
      <c r="Y203" s="41"/>
      <c r="Z203" s="41"/>
      <c r="AA203" s="41"/>
      <c r="AB203" s="41"/>
      <c r="AC203" s="41"/>
      <c r="AD203" s="41"/>
      <c r="AE203" s="41"/>
      <c r="AR203" s="219" t="s">
        <v>148</v>
      </c>
      <c r="AT203" s="219" t="s">
        <v>143</v>
      </c>
      <c r="AU203" s="219" t="s">
        <v>86</v>
      </c>
      <c r="AY203" s="20" t="s">
        <v>141</v>
      </c>
      <c r="BE203" s="220">
        <f>IF(N203="základní",J203,0)</f>
        <v>0</v>
      </c>
      <c r="BF203" s="220">
        <f>IF(N203="snížená",J203,0)</f>
        <v>0</v>
      </c>
      <c r="BG203" s="220">
        <f>IF(N203="zákl. přenesená",J203,0)</f>
        <v>0</v>
      </c>
      <c r="BH203" s="220">
        <f>IF(N203="sníž. přenesená",J203,0)</f>
        <v>0</v>
      </c>
      <c r="BI203" s="220">
        <f>IF(N203="nulová",J203,0)</f>
        <v>0</v>
      </c>
      <c r="BJ203" s="20" t="s">
        <v>84</v>
      </c>
      <c r="BK203" s="220">
        <f>ROUND(I203*H203,2)</f>
        <v>0</v>
      </c>
      <c r="BL203" s="20" t="s">
        <v>148</v>
      </c>
      <c r="BM203" s="219" t="s">
        <v>306</v>
      </c>
    </row>
    <row r="204" s="2" customFormat="1">
      <c r="A204" s="41"/>
      <c r="B204" s="42"/>
      <c r="C204" s="43"/>
      <c r="D204" s="228" t="s">
        <v>300</v>
      </c>
      <c r="E204" s="43"/>
      <c r="F204" s="280" t="s">
        <v>307</v>
      </c>
      <c r="G204" s="43"/>
      <c r="H204" s="43"/>
      <c r="I204" s="223"/>
      <c r="J204" s="43"/>
      <c r="K204" s="43"/>
      <c r="L204" s="47"/>
      <c r="M204" s="224"/>
      <c r="N204" s="225"/>
      <c r="O204" s="87"/>
      <c r="P204" s="87"/>
      <c r="Q204" s="87"/>
      <c r="R204" s="87"/>
      <c r="S204" s="87"/>
      <c r="T204" s="88"/>
      <c r="U204" s="41"/>
      <c r="V204" s="41"/>
      <c r="W204" s="41"/>
      <c r="X204" s="41"/>
      <c r="Y204" s="41"/>
      <c r="Z204" s="41"/>
      <c r="AA204" s="41"/>
      <c r="AB204" s="41"/>
      <c r="AC204" s="41"/>
      <c r="AD204" s="41"/>
      <c r="AE204" s="41"/>
      <c r="AT204" s="20" t="s">
        <v>300</v>
      </c>
      <c r="AU204" s="20" t="s">
        <v>86</v>
      </c>
    </row>
    <row r="205" s="13" customFormat="1">
      <c r="A205" s="13"/>
      <c r="B205" s="226"/>
      <c r="C205" s="227"/>
      <c r="D205" s="228" t="s">
        <v>152</v>
      </c>
      <c r="E205" s="229" t="s">
        <v>19</v>
      </c>
      <c r="F205" s="230" t="s">
        <v>100</v>
      </c>
      <c r="G205" s="227"/>
      <c r="H205" s="231">
        <v>107.58</v>
      </c>
      <c r="I205" s="232"/>
      <c r="J205" s="227"/>
      <c r="K205" s="227"/>
      <c r="L205" s="233"/>
      <c r="M205" s="234"/>
      <c r="N205" s="235"/>
      <c r="O205" s="235"/>
      <c r="P205" s="235"/>
      <c r="Q205" s="235"/>
      <c r="R205" s="235"/>
      <c r="S205" s="235"/>
      <c r="T205" s="236"/>
      <c r="U205" s="13"/>
      <c r="V205" s="13"/>
      <c r="W205" s="13"/>
      <c r="X205" s="13"/>
      <c r="Y205" s="13"/>
      <c r="Z205" s="13"/>
      <c r="AA205" s="13"/>
      <c r="AB205" s="13"/>
      <c r="AC205" s="13"/>
      <c r="AD205" s="13"/>
      <c r="AE205" s="13"/>
      <c r="AT205" s="237" t="s">
        <v>152</v>
      </c>
      <c r="AU205" s="237" t="s">
        <v>86</v>
      </c>
      <c r="AV205" s="13" t="s">
        <v>86</v>
      </c>
      <c r="AW205" s="13" t="s">
        <v>37</v>
      </c>
      <c r="AX205" s="13" t="s">
        <v>76</v>
      </c>
      <c r="AY205" s="237" t="s">
        <v>141</v>
      </c>
    </row>
    <row r="206" s="14" customFormat="1">
      <c r="A206" s="14"/>
      <c r="B206" s="238"/>
      <c r="C206" s="239"/>
      <c r="D206" s="228" t="s">
        <v>152</v>
      </c>
      <c r="E206" s="240" t="s">
        <v>19</v>
      </c>
      <c r="F206" s="241" t="s">
        <v>154</v>
      </c>
      <c r="G206" s="239"/>
      <c r="H206" s="242">
        <v>107.58</v>
      </c>
      <c r="I206" s="243"/>
      <c r="J206" s="239"/>
      <c r="K206" s="239"/>
      <c r="L206" s="244"/>
      <c r="M206" s="245"/>
      <c r="N206" s="246"/>
      <c r="O206" s="246"/>
      <c r="P206" s="246"/>
      <c r="Q206" s="246"/>
      <c r="R206" s="246"/>
      <c r="S206" s="246"/>
      <c r="T206" s="247"/>
      <c r="U206" s="14"/>
      <c r="V206" s="14"/>
      <c r="W206" s="14"/>
      <c r="X206" s="14"/>
      <c r="Y206" s="14"/>
      <c r="Z206" s="14"/>
      <c r="AA206" s="14"/>
      <c r="AB206" s="14"/>
      <c r="AC206" s="14"/>
      <c r="AD206" s="14"/>
      <c r="AE206" s="14"/>
      <c r="AT206" s="248" t="s">
        <v>152</v>
      </c>
      <c r="AU206" s="248" t="s">
        <v>86</v>
      </c>
      <c r="AV206" s="14" t="s">
        <v>148</v>
      </c>
      <c r="AW206" s="14" t="s">
        <v>37</v>
      </c>
      <c r="AX206" s="14" t="s">
        <v>84</v>
      </c>
      <c r="AY206" s="248" t="s">
        <v>141</v>
      </c>
    </row>
    <row r="207" s="2" customFormat="1" ht="16.5" customHeight="1">
      <c r="A207" s="41"/>
      <c r="B207" s="42"/>
      <c r="C207" s="208" t="s">
        <v>308</v>
      </c>
      <c r="D207" s="208" t="s">
        <v>143</v>
      </c>
      <c r="E207" s="209" t="s">
        <v>309</v>
      </c>
      <c r="F207" s="210" t="s">
        <v>310</v>
      </c>
      <c r="G207" s="211" t="s">
        <v>146</v>
      </c>
      <c r="H207" s="212">
        <v>14.916</v>
      </c>
      <c r="I207" s="213"/>
      <c r="J207" s="214">
        <f>ROUND(I207*H207,2)</f>
        <v>0</v>
      </c>
      <c r="K207" s="210" t="s">
        <v>19</v>
      </c>
      <c r="L207" s="47"/>
      <c r="M207" s="215" t="s">
        <v>19</v>
      </c>
      <c r="N207" s="216" t="s">
        <v>47</v>
      </c>
      <c r="O207" s="87"/>
      <c r="P207" s="217">
        <f>O207*H207</f>
        <v>0</v>
      </c>
      <c r="Q207" s="217">
        <v>0</v>
      </c>
      <c r="R207" s="217">
        <f>Q207*H207</f>
        <v>0</v>
      </c>
      <c r="S207" s="217">
        <v>0</v>
      </c>
      <c r="T207" s="218">
        <f>S207*H207</f>
        <v>0</v>
      </c>
      <c r="U207" s="41"/>
      <c r="V207" s="41"/>
      <c r="W207" s="41"/>
      <c r="X207" s="41"/>
      <c r="Y207" s="41"/>
      <c r="Z207" s="41"/>
      <c r="AA207" s="41"/>
      <c r="AB207" s="41"/>
      <c r="AC207" s="41"/>
      <c r="AD207" s="41"/>
      <c r="AE207" s="41"/>
      <c r="AR207" s="219" t="s">
        <v>148</v>
      </c>
      <c r="AT207" s="219" t="s">
        <v>143</v>
      </c>
      <c r="AU207" s="219" t="s">
        <v>86</v>
      </c>
      <c r="AY207" s="20" t="s">
        <v>141</v>
      </c>
      <c r="BE207" s="220">
        <f>IF(N207="základní",J207,0)</f>
        <v>0</v>
      </c>
      <c r="BF207" s="220">
        <f>IF(N207="snížená",J207,0)</f>
        <v>0</v>
      </c>
      <c r="BG207" s="220">
        <f>IF(N207="zákl. přenesená",J207,0)</f>
        <v>0</v>
      </c>
      <c r="BH207" s="220">
        <f>IF(N207="sníž. přenesená",J207,0)</f>
        <v>0</v>
      </c>
      <c r="BI207" s="220">
        <f>IF(N207="nulová",J207,0)</f>
        <v>0</v>
      </c>
      <c r="BJ207" s="20" t="s">
        <v>84</v>
      </c>
      <c r="BK207" s="220">
        <f>ROUND(I207*H207,2)</f>
        <v>0</v>
      </c>
      <c r="BL207" s="20" t="s">
        <v>148</v>
      </c>
      <c r="BM207" s="219" t="s">
        <v>311</v>
      </c>
    </row>
    <row r="208" s="2" customFormat="1">
      <c r="A208" s="41"/>
      <c r="B208" s="42"/>
      <c r="C208" s="43"/>
      <c r="D208" s="228" t="s">
        <v>300</v>
      </c>
      <c r="E208" s="43"/>
      <c r="F208" s="280" t="s">
        <v>312</v>
      </c>
      <c r="G208" s="43"/>
      <c r="H208" s="43"/>
      <c r="I208" s="223"/>
      <c r="J208" s="43"/>
      <c r="K208" s="43"/>
      <c r="L208" s="47"/>
      <c r="M208" s="224"/>
      <c r="N208" s="225"/>
      <c r="O208" s="87"/>
      <c r="P208" s="87"/>
      <c r="Q208" s="87"/>
      <c r="R208" s="87"/>
      <c r="S208" s="87"/>
      <c r="T208" s="88"/>
      <c r="U208" s="41"/>
      <c r="V208" s="41"/>
      <c r="W208" s="41"/>
      <c r="X208" s="41"/>
      <c r="Y208" s="41"/>
      <c r="Z208" s="41"/>
      <c r="AA208" s="41"/>
      <c r="AB208" s="41"/>
      <c r="AC208" s="41"/>
      <c r="AD208" s="41"/>
      <c r="AE208" s="41"/>
      <c r="AT208" s="20" t="s">
        <v>300</v>
      </c>
      <c r="AU208" s="20" t="s">
        <v>86</v>
      </c>
    </row>
    <row r="209" s="13" customFormat="1">
      <c r="A209" s="13"/>
      <c r="B209" s="226"/>
      <c r="C209" s="227"/>
      <c r="D209" s="228" t="s">
        <v>152</v>
      </c>
      <c r="E209" s="229" t="s">
        <v>19</v>
      </c>
      <c r="F209" s="230" t="s">
        <v>313</v>
      </c>
      <c r="G209" s="227"/>
      <c r="H209" s="231">
        <v>14.916</v>
      </c>
      <c r="I209" s="232"/>
      <c r="J209" s="227"/>
      <c r="K209" s="227"/>
      <c r="L209" s="233"/>
      <c r="M209" s="234"/>
      <c r="N209" s="235"/>
      <c r="O209" s="235"/>
      <c r="P209" s="235"/>
      <c r="Q209" s="235"/>
      <c r="R209" s="235"/>
      <c r="S209" s="235"/>
      <c r="T209" s="236"/>
      <c r="U209" s="13"/>
      <c r="V209" s="13"/>
      <c r="W209" s="13"/>
      <c r="X209" s="13"/>
      <c r="Y209" s="13"/>
      <c r="Z209" s="13"/>
      <c r="AA209" s="13"/>
      <c r="AB209" s="13"/>
      <c r="AC209" s="13"/>
      <c r="AD209" s="13"/>
      <c r="AE209" s="13"/>
      <c r="AT209" s="237" t="s">
        <v>152</v>
      </c>
      <c r="AU209" s="237" t="s">
        <v>86</v>
      </c>
      <c r="AV209" s="13" t="s">
        <v>86</v>
      </c>
      <c r="AW209" s="13" t="s">
        <v>37</v>
      </c>
      <c r="AX209" s="13" t="s">
        <v>76</v>
      </c>
      <c r="AY209" s="237" t="s">
        <v>141</v>
      </c>
    </row>
    <row r="210" s="14" customFormat="1">
      <c r="A210" s="14"/>
      <c r="B210" s="238"/>
      <c r="C210" s="239"/>
      <c r="D210" s="228" t="s">
        <v>152</v>
      </c>
      <c r="E210" s="240" t="s">
        <v>19</v>
      </c>
      <c r="F210" s="241" t="s">
        <v>154</v>
      </c>
      <c r="G210" s="239"/>
      <c r="H210" s="242">
        <v>14.916</v>
      </c>
      <c r="I210" s="243"/>
      <c r="J210" s="239"/>
      <c r="K210" s="239"/>
      <c r="L210" s="244"/>
      <c r="M210" s="245"/>
      <c r="N210" s="246"/>
      <c r="O210" s="246"/>
      <c r="P210" s="246"/>
      <c r="Q210" s="246"/>
      <c r="R210" s="246"/>
      <c r="S210" s="246"/>
      <c r="T210" s="247"/>
      <c r="U210" s="14"/>
      <c r="V210" s="14"/>
      <c r="W210" s="14"/>
      <c r="X210" s="14"/>
      <c r="Y210" s="14"/>
      <c r="Z210" s="14"/>
      <c r="AA210" s="14"/>
      <c r="AB210" s="14"/>
      <c r="AC210" s="14"/>
      <c r="AD210" s="14"/>
      <c r="AE210" s="14"/>
      <c r="AT210" s="248" t="s">
        <v>152</v>
      </c>
      <c r="AU210" s="248" t="s">
        <v>86</v>
      </c>
      <c r="AV210" s="14" t="s">
        <v>148</v>
      </c>
      <c r="AW210" s="14" t="s">
        <v>37</v>
      </c>
      <c r="AX210" s="14" t="s">
        <v>84</v>
      </c>
      <c r="AY210" s="248" t="s">
        <v>141</v>
      </c>
    </row>
    <row r="211" s="2" customFormat="1" ht="55.5" customHeight="1">
      <c r="A211" s="41"/>
      <c r="B211" s="42"/>
      <c r="C211" s="208" t="s">
        <v>314</v>
      </c>
      <c r="D211" s="208" t="s">
        <v>143</v>
      </c>
      <c r="E211" s="209" t="s">
        <v>315</v>
      </c>
      <c r="F211" s="210" t="s">
        <v>316</v>
      </c>
      <c r="G211" s="211" t="s">
        <v>146</v>
      </c>
      <c r="H211" s="212">
        <v>329.31299999999999</v>
      </c>
      <c r="I211" s="213"/>
      <c r="J211" s="214">
        <f>ROUND(I211*H211,2)</f>
        <v>0</v>
      </c>
      <c r="K211" s="210" t="s">
        <v>19</v>
      </c>
      <c r="L211" s="47"/>
      <c r="M211" s="215" t="s">
        <v>19</v>
      </c>
      <c r="N211" s="216" t="s">
        <v>47</v>
      </c>
      <c r="O211" s="87"/>
      <c r="P211" s="217">
        <f>O211*H211</f>
        <v>0</v>
      </c>
      <c r="Q211" s="217">
        <v>0</v>
      </c>
      <c r="R211" s="217">
        <f>Q211*H211</f>
        <v>0</v>
      </c>
      <c r="S211" s="217">
        <v>0</v>
      </c>
      <c r="T211" s="218">
        <f>S211*H211</f>
        <v>0</v>
      </c>
      <c r="U211" s="41"/>
      <c r="V211" s="41"/>
      <c r="W211" s="41"/>
      <c r="X211" s="41"/>
      <c r="Y211" s="41"/>
      <c r="Z211" s="41"/>
      <c r="AA211" s="41"/>
      <c r="AB211" s="41"/>
      <c r="AC211" s="41"/>
      <c r="AD211" s="41"/>
      <c r="AE211" s="41"/>
      <c r="AR211" s="219" t="s">
        <v>148</v>
      </c>
      <c r="AT211" s="219" t="s">
        <v>143</v>
      </c>
      <c r="AU211" s="219" t="s">
        <v>86</v>
      </c>
      <c r="AY211" s="20" t="s">
        <v>141</v>
      </c>
      <c r="BE211" s="220">
        <f>IF(N211="základní",J211,0)</f>
        <v>0</v>
      </c>
      <c r="BF211" s="220">
        <f>IF(N211="snížená",J211,0)</f>
        <v>0</v>
      </c>
      <c r="BG211" s="220">
        <f>IF(N211="zákl. přenesená",J211,0)</f>
        <v>0</v>
      </c>
      <c r="BH211" s="220">
        <f>IF(N211="sníž. přenesená",J211,0)</f>
        <v>0</v>
      </c>
      <c r="BI211" s="220">
        <f>IF(N211="nulová",J211,0)</f>
        <v>0</v>
      </c>
      <c r="BJ211" s="20" t="s">
        <v>84</v>
      </c>
      <c r="BK211" s="220">
        <f>ROUND(I211*H211,2)</f>
        <v>0</v>
      </c>
      <c r="BL211" s="20" t="s">
        <v>148</v>
      </c>
      <c r="BM211" s="219" t="s">
        <v>317</v>
      </c>
    </row>
    <row r="212" s="2" customFormat="1">
      <c r="A212" s="41"/>
      <c r="B212" s="42"/>
      <c r="C212" s="43"/>
      <c r="D212" s="228" t="s">
        <v>300</v>
      </c>
      <c r="E212" s="43"/>
      <c r="F212" s="280" t="s">
        <v>318</v>
      </c>
      <c r="G212" s="43"/>
      <c r="H212" s="43"/>
      <c r="I212" s="223"/>
      <c r="J212" s="43"/>
      <c r="K212" s="43"/>
      <c r="L212" s="47"/>
      <c r="M212" s="224"/>
      <c r="N212" s="225"/>
      <c r="O212" s="87"/>
      <c r="P212" s="87"/>
      <c r="Q212" s="87"/>
      <c r="R212" s="87"/>
      <c r="S212" s="87"/>
      <c r="T212" s="88"/>
      <c r="U212" s="41"/>
      <c r="V212" s="41"/>
      <c r="W212" s="41"/>
      <c r="X212" s="41"/>
      <c r="Y212" s="41"/>
      <c r="Z212" s="41"/>
      <c r="AA212" s="41"/>
      <c r="AB212" s="41"/>
      <c r="AC212" s="41"/>
      <c r="AD212" s="41"/>
      <c r="AE212" s="41"/>
      <c r="AT212" s="20" t="s">
        <v>300</v>
      </c>
      <c r="AU212" s="20" t="s">
        <v>86</v>
      </c>
    </row>
    <row r="213" s="13" customFormat="1">
      <c r="A213" s="13"/>
      <c r="B213" s="226"/>
      <c r="C213" s="227"/>
      <c r="D213" s="228" t="s">
        <v>152</v>
      </c>
      <c r="E213" s="229" t="s">
        <v>19</v>
      </c>
      <c r="F213" s="230" t="s">
        <v>319</v>
      </c>
      <c r="G213" s="227"/>
      <c r="H213" s="231">
        <v>329.31299999999999</v>
      </c>
      <c r="I213" s="232"/>
      <c r="J213" s="227"/>
      <c r="K213" s="227"/>
      <c r="L213" s="233"/>
      <c r="M213" s="234"/>
      <c r="N213" s="235"/>
      <c r="O213" s="235"/>
      <c r="P213" s="235"/>
      <c r="Q213" s="235"/>
      <c r="R213" s="235"/>
      <c r="S213" s="235"/>
      <c r="T213" s="236"/>
      <c r="U213" s="13"/>
      <c r="V213" s="13"/>
      <c r="W213" s="13"/>
      <c r="X213" s="13"/>
      <c r="Y213" s="13"/>
      <c r="Z213" s="13"/>
      <c r="AA213" s="13"/>
      <c r="AB213" s="13"/>
      <c r="AC213" s="13"/>
      <c r="AD213" s="13"/>
      <c r="AE213" s="13"/>
      <c r="AT213" s="237" t="s">
        <v>152</v>
      </c>
      <c r="AU213" s="237" t="s">
        <v>86</v>
      </c>
      <c r="AV213" s="13" t="s">
        <v>86</v>
      </c>
      <c r="AW213" s="13" t="s">
        <v>37</v>
      </c>
      <c r="AX213" s="13" t="s">
        <v>76</v>
      </c>
      <c r="AY213" s="237" t="s">
        <v>141</v>
      </c>
    </row>
    <row r="214" s="14" customFormat="1">
      <c r="A214" s="14"/>
      <c r="B214" s="238"/>
      <c r="C214" s="239"/>
      <c r="D214" s="228" t="s">
        <v>152</v>
      </c>
      <c r="E214" s="240" t="s">
        <v>19</v>
      </c>
      <c r="F214" s="241" t="s">
        <v>154</v>
      </c>
      <c r="G214" s="239"/>
      <c r="H214" s="242">
        <v>329.31299999999999</v>
      </c>
      <c r="I214" s="243"/>
      <c r="J214" s="239"/>
      <c r="K214" s="239"/>
      <c r="L214" s="244"/>
      <c r="M214" s="245"/>
      <c r="N214" s="246"/>
      <c r="O214" s="246"/>
      <c r="P214" s="246"/>
      <c r="Q214" s="246"/>
      <c r="R214" s="246"/>
      <c r="S214" s="246"/>
      <c r="T214" s="247"/>
      <c r="U214" s="14"/>
      <c r="V214" s="14"/>
      <c r="W214" s="14"/>
      <c r="X214" s="14"/>
      <c r="Y214" s="14"/>
      <c r="Z214" s="14"/>
      <c r="AA214" s="14"/>
      <c r="AB214" s="14"/>
      <c r="AC214" s="14"/>
      <c r="AD214" s="14"/>
      <c r="AE214" s="14"/>
      <c r="AT214" s="248" t="s">
        <v>152</v>
      </c>
      <c r="AU214" s="248" t="s">
        <v>86</v>
      </c>
      <c r="AV214" s="14" t="s">
        <v>148</v>
      </c>
      <c r="AW214" s="14" t="s">
        <v>37</v>
      </c>
      <c r="AX214" s="14" t="s">
        <v>84</v>
      </c>
      <c r="AY214" s="248" t="s">
        <v>141</v>
      </c>
    </row>
    <row r="215" s="2" customFormat="1" ht="24.15" customHeight="1">
      <c r="A215" s="41"/>
      <c r="B215" s="42"/>
      <c r="C215" s="208" t="s">
        <v>320</v>
      </c>
      <c r="D215" s="208" t="s">
        <v>143</v>
      </c>
      <c r="E215" s="209" t="s">
        <v>321</v>
      </c>
      <c r="F215" s="210" t="s">
        <v>322</v>
      </c>
      <c r="G215" s="211" t="s">
        <v>146</v>
      </c>
      <c r="H215" s="212">
        <v>329.31299999999999</v>
      </c>
      <c r="I215" s="213"/>
      <c r="J215" s="214">
        <f>ROUND(I215*H215,2)</f>
        <v>0</v>
      </c>
      <c r="K215" s="210" t="s">
        <v>19</v>
      </c>
      <c r="L215" s="47"/>
      <c r="M215" s="215" t="s">
        <v>19</v>
      </c>
      <c r="N215" s="216" t="s">
        <v>47</v>
      </c>
      <c r="O215" s="87"/>
      <c r="P215" s="217">
        <f>O215*H215</f>
        <v>0</v>
      </c>
      <c r="Q215" s="217">
        <v>0</v>
      </c>
      <c r="R215" s="217">
        <f>Q215*H215</f>
        <v>0</v>
      </c>
      <c r="S215" s="217">
        <v>0</v>
      </c>
      <c r="T215" s="218">
        <f>S215*H215</f>
        <v>0</v>
      </c>
      <c r="U215" s="41"/>
      <c r="V215" s="41"/>
      <c r="W215" s="41"/>
      <c r="X215" s="41"/>
      <c r="Y215" s="41"/>
      <c r="Z215" s="41"/>
      <c r="AA215" s="41"/>
      <c r="AB215" s="41"/>
      <c r="AC215" s="41"/>
      <c r="AD215" s="41"/>
      <c r="AE215" s="41"/>
      <c r="AR215" s="219" t="s">
        <v>148</v>
      </c>
      <c r="AT215" s="219" t="s">
        <v>143</v>
      </c>
      <c r="AU215" s="219" t="s">
        <v>86</v>
      </c>
      <c r="AY215" s="20" t="s">
        <v>141</v>
      </c>
      <c r="BE215" s="220">
        <f>IF(N215="základní",J215,0)</f>
        <v>0</v>
      </c>
      <c r="BF215" s="220">
        <f>IF(N215="snížená",J215,0)</f>
        <v>0</v>
      </c>
      <c r="BG215" s="220">
        <f>IF(N215="zákl. přenesená",J215,0)</f>
        <v>0</v>
      </c>
      <c r="BH215" s="220">
        <f>IF(N215="sníž. přenesená",J215,0)</f>
        <v>0</v>
      </c>
      <c r="BI215" s="220">
        <f>IF(N215="nulová",J215,0)</f>
        <v>0</v>
      </c>
      <c r="BJ215" s="20" t="s">
        <v>84</v>
      </c>
      <c r="BK215" s="220">
        <f>ROUND(I215*H215,2)</f>
        <v>0</v>
      </c>
      <c r="BL215" s="20" t="s">
        <v>148</v>
      </c>
      <c r="BM215" s="219" t="s">
        <v>323</v>
      </c>
    </row>
    <row r="216" s="13" customFormat="1">
      <c r="A216" s="13"/>
      <c r="B216" s="226"/>
      <c r="C216" s="227"/>
      <c r="D216" s="228" t="s">
        <v>152</v>
      </c>
      <c r="E216" s="229" t="s">
        <v>19</v>
      </c>
      <c r="F216" s="230" t="s">
        <v>324</v>
      </c>
      <c r="G216" s="227"/>
      <c r="H216" s="231">
        <v>329.31299999999999</v>
      </c>
      <c r="I216" s="232"/>
      <c r="J216" s="227"/>
      <c r="K216" s="227"/>
      <c r="L216" s="233"/>
      <c r="M216" s="234"/>
      <c r="N216" s="235"/>
      <c r="O216" s="235"/>
      <c r="P216" s="235"/>
      <c r="Q216" s="235"/>
      <c r="R216" s="235"/>
      <c r="S216" s="235"/>
      <c r="T216" s="236"/>
      <c r="U216" s="13"/>
      <c r="V216" s="13"/>
      <c r="W216" s="13"/>
      <c r="X216" s="13"/>
      <c r="Y216" s="13"/>
      <c r="Z216" s="13"/>
      <c r="AA216" s="13"/>
      <c r="AB216" s="13"/>
      <c r="AC216" s="13"/>
      <c r="AD216" s="13"/>
      <c r="AE216" s="13"/>
      <c r="AT216" s="237" t="s">
        <v>152</v>
      </c>
      <c r="AU216" s="237" t="s">
        <v>86</v>
      </c>
      <c r="AV216" s="13" t="s">
        <v>86</v>
      </c>
      <c r="AW216" s="13" t="s">
        <v>37</v>
      </c>
      <c r="AX216" s="13" t="s">
        <v>76</v>
      </c>
      <c r="AY216" s="237" t="s">
        <v>141</v>
      </c>
    </row>
    <row r="217" s="14" customFormat="1">
      <c r="A217" s="14"/>
      <c r="B217" s="238"/>
      <c r="C217" s="239"/>
      <c r="D217" s="228" t="s">
        <v>152</v>
      </c>
      <c r="E217" s="240" t="s">
        <v>19</v>
      </c>
      <c r="F217" s="241" t="s">
        <v>154</v>
      </c>
      <c r="G217" s="239"/>
      <c r="H217" s="242">
        <v>329.31299999999999</v>
      </c>
      <c r="I217" s="243"/>
      <c r="J217" s="239"/>
      <c r="K217" s="239"/>
      <c r="L217" s="244"/>
      <c r="M217" s="245"/>
      <c r="N217" s="246"/>
      <c r="O217" s="246"/>
      <c r="P217" s="246"/>
      <c r="Q217" s="246"/>
      <c r="R217" s="246"/>
      <c r="S217" s="246"/>
      <c r="T217" s="247"/>
      <c r="U217" s="14"/>
      <c r="V217" s="14"/>
      <c r="W217" s="14"/>
      <c r="X217" s="14"/>
      <c r="Y217" s="14"/>
      <c r="Z217" s="14"/>
      <c r="AA217" s="14"/>
      <c r="AB217" s="14"/>
      <c r="AC217" s="14"/>
      <c r="AD217" s="14"/>
      <c r="AE217" s="14"/>
      <c r="AT217" s="248" t="s">
        <v>152</v>
      </c>
      <c r="AU217" s="248" t="s">
        <v>86</v>
      </c>
      <c r="AV217" s="14" t="s">
        <v>148</v>
      </c>
      <c r="AW217" s="14" t="s">
        <v>37</v>
      </c>
      <c r="AX217" s="14" t="s">
        <v>84</v>
      </c>
      <c r="AY217" s="248" t="s">
        <v>141</v>
      </c>
    </row>
    <row r="218" s="2" customFormat="1" ht="24.15" customHeight="1">
      <c r="A218" s="41"/>
      <c r="B218" s="42"/>
      <c r="C218" s="208" t="s">
        <v>325</v>
      </c>
      <c r="D218" s="208" t="s">
        <v>143</v>
      </c>
      <c r="E218" s="209" t="s">
        <v>326</v>
      </c>
      <c r="F218" s="210" t="s">
        <v>327</v>
      </c>
      <c r="G218" s="211" t="s">
        <v>328</v>
      </c>
      <c r="H218" s="212">
        <v>1</v>
      </c>
      <c r="I218" s="213"/>
      <c r="J218" s="214">
        <f>ROUND(I218*H218,2)</f>
        <v>0</v>
      </c>
      <c r="K218" s="210" t="s">
        <v>19</v>
      </c>
      <c r="L218" s="47"/>
      <c r="M218" s="215" t="s">
        <v>19</v>
      </c>
      <c r="N218" s="216" t="s">
        <v>47</v>
      </c>
      <c r="O218" s="87"/>
      <c r="P218" s="217">
        <f>O218*H218</f>
        <v>0</v>
      </c>
      <c r="Q218" s="217">
        <v>0</v>
      </c>
      <c r="R218" s="217">
        <f>Q218*H218</f>
        <v>0</v>
      </c>
      <c r="S218" s="217">
        <v>0</v>
      </c>
      <c r="T218" s="218">
        <f>S218*H218</f>
        <v>0</v>
      </c>
      <c r="U218" s="41"/>
      <c r="V218" s="41"/>
      <c r="W218" s="41"/>
      <c r="X218" s="41"/>
      <c r="Y218" s="41"/>
      <c r="Z218" s="41"/>
      <c r="AA218" s="41"/>
      <c r="AB218" s="41"/>
      <c r="AC218" s="41"/>
      <c r="AD218" s="41"/>
      <c r="AE218" s="41"/>
      <c r="AR218" s="219" t="s">
        <v>148</v>
      </c>
      <c r="AT218" s="219" t="s">
        <v>143</v>
      </c>
      <c r="AU218" s="219" t="s">
        <v>86</v>
      </c>
      <c r="AY218" s="20" t="s">
        <v>141</v>
      </c>
      <c r="BE218" s="220">
        <f>IF(N218="základní",J218,0)</f>
        <v>0</v>
      </c>
      <c r="BF218" s="220">
        <f>IF(N218="snížená",J218,0)</f>
        <v>0</v>
      </c>
      <c r="BG218" s="220">
        <f>IF(N218="zákl. přenesená",J218,0)</f>
        <v>0</v>
      </c>
      <c r="BH218" s="220">
        <f>IF(N218="sníž. přenesená",J218,0)</f>
        <v>0</v>
      </c>
      <c r="BI218" s="220">
        <f>IF(N218="nulová",J218,0)</f>
        <v>0</v>
      </c>
      <c r="BJ218" s="20" t="s">
        <v>84</v>
      </c>
      <c r="BK218" s="220">
        <f>ROUND(I218*H218,2)</f>
        <v>0</v>
      </c>
      <c r="BL218" s="20" t="s">
        <v>148</v>
      </c>
      <c r="BM218" s="219" t="s">
        <v>329</v>
      </c>
    </row>
    <row r="219" s="12" customFormat="1" ht="22.8" customHeight="1">
      <c r="A219" s="12"/>
      <c r="B219" s="192"/>
      <c r="C219" s="193"/>
      <c r="D219" s="194" t="s">
        <v>75</v>
      </c>
      <c r="E219" s="206" t="s">
        <v>148</v>
      </c>
      <c r="F219" s="206" t="s">
        <v>330</v>
      </c>
      <c r="G219" s="193"/>
      <c r="H219" s="193"/>
      <c r="I219" s="196"/>
      <c r="J219" s="207">
        <f>BK219</f>
        <v>0</v>
      </c>
      <c r="K219" s="193"/>
      <c r="L219" s="198"/>
      <c r="M219" s="199"/>
      <c r="N219" s="200"/>
      <c r="O219" s="200"/>
      <c r="P219" s="201">
        <f>SUM(P220:P253)</f>
        <v>0</v>
      </c>
      <c r="Q219" s="200"/>
      <c r="R219" s="201">
        <f>SUM(R220:R253)</f>
        <v>874.05895975450005</v>
      </c>
      <c r="S219" s="200"/>
      <c r="T219" s="202">
        <f>SUM(T220:T253)</f>
        <v>0</v>
      </c>
      <c r="U219" s="12"/>
      <c r="V219" s="12"/>
      <c r="W219" s="12"/>
      <c r="X219" s="12"/>
      <c r="Y219" s="12"/>
      <c r="Z219" s="12"/>
      <c r="AA219" s="12"/>
      <c r="AB219" s="12"/>
      <c r="AC219" s="12"/>
      <c r="AD219" s="12"/>
      <c r="AE219" s="12"/>
      <c r="AR219" s="203" t="s">
        <v>84</v>
      </c>
      <c r="AT219" s="204" t="s">
        <v>75</v>
      </c>
      <c r="AU219" s="204" t="s">
        <v>84</v>
      </c>
      <c r="AY219" s="203" t="s">
        <v>141</v>
      </c>
      <c r="BK219" s="205">
        <f>SUM(BK220:BK253)</f>
        <v>0</v>
      </c>
    </row>
    <row r="220" s="2" customFormat="1" ht="44.25" customHeight="1">
      <c r="A220" s="41"/>
      <c r="B220" s="42"/>
      <c r="C220" s="208" t="s">
        <v>331</v>
      </c>
      <c r="D220" s="208" t="s">
        <v>143</v>
      </c>
      <c r="E220" s="209" t="s">
        <v>332</v>
      </c>
      <c r="F220" s="210" t="s">
        <v>333</v>
      </c>
      <c r="G220" s="211" t="s">
        <v>167</v>
      </c>
      <c r="H220" s="212">
        <v>100.84999999999999</v>
      </c>
      <c r="I220" s="213"/>
      <c r="J220" s="214">
        <f>ROUND(I220*H220,2)</f>
        <v>0</v>
      </c>
      <c r="K220" s="210" t="s">
        <v>147</v>
      </c>
      <c r="L220" s="47"/>
      <c r="M220" s="215" t="s">
        <v>19</v>
      </c>
      <c r="N220" s="216" t="s">
        <v>47</v>
      </c>
      <c r="O220" s="87"/>
      <c r="P220" s="217">
        <f>O220*H220</f>
        <v>0</v>
      </c>
      <c r="Q220" s="217">
        <v>0.0022967700000000001</v>
      </c>
      <c r="R220" s="217">
        <f>Q220*H220</f>
        <v>0.23162925449999999</v>
      </c>
      <c r="S220" s="217">
        <v>0</v>
      </c>
      <c r="T220" s="218">
        <f>S220*H220</f>
        <v>0</v>
      </c>
      <c r="U220" s="41"/>
      <c r="V220" s="41"/>
      <c r="W220" s="41"/>
      <c r="X220" s="41"/>
      <c r="Y220" s="41"/>
      <c r="Z220" s="41"/>
      <c r="AA220" s="41"/>
      <c r="AB220" s="41"/>
      <c r="AC220" s="41"/>
      <c r="AD220" s="41"/>
      <c r="AE220" s="41"/>
      <c r="AR220" s="219" t="s">
        <v>148</v>
      </c>
      <c r="AT220" s="219" t="s">
        <v>143</v>
      </c>
      <c r="AU220" s="219" t="s">
        <v>86</v>
      </c>
      <c r="AY220" s="20" t="s">
        <v>141</v>
      </c>
      <c r="BE220" s="220">
        <f>IF(N220="základní",J220,0)</f>
        <v>0</v>
      </c>
      <c r="BF220" s="220">
        <f>IF(N220="snížená",J220,0)</f>
        <v>0</v>
      </c>
      <c r="BG220" s="220">
        <f>IF(N220="zákl. přenesená",J220,0)</f>
        <v>0</v>
      </c>
      <c r="BH220" s="220">
        <f>IF(N220="sníž. přenesená",J220,0)</f>
        <v>0</v>
      </c>
      <c r="BI220" s="220">
        <f>IF(N220="nulová",J220,0)</f>
        <v>0</v>
      </c>
      <c r="BJ220" s="20" t="s">
        <v>84</v>
      </c>
      <c r="BK220" s="220">
        <f>ROUND(I220*H220,2)</f>
        <v>0</v>
      </c>
      <c r="BL220" s="20" t="s">
        <v>148</v>
      </c>
      <c r="BM220" s="219" t="s">
        <v>334</v>
      </c>
    </row>
    <row r="221" s="2" customFormat="1">
      <c r="A221" s="41"/>
      <c r="B221" s="42"/>
      <c r="C221" s="43"/>
      <c r="D221" s="221" t="s">
        <v>150</v>
      </c>
      <c r="E221" s="43"/>
      <c r="F221" s="222" t="s">
        <v>335</v>
      </c>
      <c r="G221" s="43"/>
      <c r="H221" s="43"/>
      <c r="I221" s="223"/>
      <c r="J221" s="43"/>
      <c r="K221" s="43"/>
      <c r="L221" s="47"/>
      <c r="M221" s="224"/>
      <c r="N221" s="225"/>
      <c r="O221" s="87"/>
      <c r="P221" s="87"/>
      <c r="Q221" s="87"/>
      <c r="R221" s="87"/>
      <c r="S221" s="87"/>
      <c r="T221" s="88"/>
      <c r="U221" s="41"/>
      <c r="V221" s="41"/>
      <c r="W221" s="41"/>
      <c r="X221" s="41"/>
      <c r="Y221" s="41"/>
      <c r="Z221" s="41"/>
      <c r="AA221" s="41"/>
      <c r="AB221" s="41"/>
      <c r="AC221" s="41"/>
      <c r="AD221" s="41"/>
      <c r="AE221" s="41"/>
      <c r="AT221" s="20" t="s">
        <v>150</v>
      </c>
      <c r="AU221" s="20" t="s">
        <v>86</v>
      </c>
    </row>
    <row r="222" s="13" customFormat="1">
      <c r="A222" s="13"/>
      <c r="B222" s="226"/>
      <c r="C222" s="227"/>
      <c r="D222" s="228" t="s">
        <v>152</v>
      </c>
      <c r="E222" s="229" t="s">
        <v>19</v>
      </c>
      <c r="F222" s="230" t="s">
        <v>336</v>
      </c>
      <c r="G222" s="227"/>
      <c r="H222" s="231">
        <v>100.84999999999999</v>
      </c>
      <c r="I222" s="232"/>
      <c r="J222" s="227"/>
      <c r="K222" s="227"/>
      <c r="L222" s="233"/>
      <c r="M222" s="234"/>
      <c r="N222" s="235"/>
      <c r="O222" s="235"/>
      <c r="P222" s="235"/>
      <c r="Q222" s="235"/>
      <c r="R222" s="235"/>
      <c r="S222" s="235"/>
      <c r="T222" s="236"/>
      <c r="U222" s="13"/>
      <c r="V222" s="13"/>
      <c r="W222" s="13"/>
      <c r="X222" s="13"/>
      <c r="Y222" s="13"/>
      <c r="Z222" s="13"/>
      <c r="AA222" s="13"/>
      <c r="AB222" s="13"/>
      <c r="AC222" s="13"/>
      <c r="AD222" s="13"/>
      <c r="AE222" s="13"/>
      <c r="AT222" s="237" t="s">
        <v>152</v>
      </c>
      <c r="AU222" s="237" t="s">
        <v>86</v>
      </c>
      <c r="AV222" s="13" t="s">
        <v>86</v>
      </c>
      <c r="AW222" s="13" t="s">
        <v>37</v>
      </c>
      <c r="AX222" s="13" t="s">
        <v>76</v>
      </c>
      <c r="AY222" s="237" t="s">
        <v>141</v>
      </c>
    </row>
    <row r="223" s="14" customFormat="1">
      <c r="A223" s="14"/>
      <c r="B223" s="238"/>
      <c r="C223" s="239"/>
      <c r="D223" s="228" t="s">
        <v>152</v>
      </c>
      <c r="E223" s="240" t="s">
        <v>19</v>
      </c>
      <c r="F223" s="241" t="s">
        <v>154</v>
      </c>
      <c r="G223" s="239"/>
      <c r="H223" s="242">
        <v>100.84999999999999</v>
      </c>
      <c r="I223" s="243"/>
      <c r="J223" s="239"/>
      <c r="K223" s="239"/>
      <c r="L223" s="244"/>
      <c r="M223" s="245"/>
      <c r="N223" s="246"/>
      <c r="O223" s="246"/>
      <c r="P223" s="246"/>
      <c r="Q223" s="246"/>
      <c r="R223" s="246"/>
      <c r="S223" s="246"/>
      <c r="T223" s="247"/>
      <c r="U223" s="14"/>
      <c r="V223" s="14"/>
      <c r="W223" s="14"/>
      <c r="X223" s="14"/>
      <c r="Y223" s="14"/>
      <c r="Z223" s="14"/>
      <c r="AA223" s="14"/>
      <c r="AB223" s="14"/>
      <c r="AC223" s="14"/>
      <c r="AD223" s="14"/>
      <c r="AE223" s="14"/>
      <c r="AT223" s="248" t="s">
        <v>152</v>
      </c>
      <c r="AU223" s="248" t="s">
        <v>86</v>
      </c>
      <c r="AV223" s="14" t="s">
        <v>148</v>
      </c>
      <c r="AW223" s="14" t="s">
        <v>37</v>
      </c>
      <c r="AX223" s="14" t="s">
        <v>84</v>
      </c>
      <c r="AY223" s="248" t="s">
        <v>141</v>
      </c>
    </row>
    <row r="224" s="2" customFormat="1" ht="24.15" customHeight="1">
      <c r="A224" s="41"/>
      <c r="B224" s="42"/>
      <c r="C224" s="270" t="s">
        <v>108</v>
      </c>
      <c r="D224" s="270" t="s">
        <v>261</v>
      </c>
      <c r="E224" s="271" t="s">
        <v>337</v>
      </c>
      <c r="F224" s="272" t="s">
        <v>338</v>
      </c>
      <c r="G224" s="273" t="s">
        <v>167</v>
      </c>
      <c r="H224" s="274">
        <v>105.893</v>
      </c>
      <c r="I224" s="275"/>
      <c r="J224" s="276">
        <f>ROUND(I224*H224,2)</f>
        <v>0</v>
      </c>
      <c r="K224" s="272" t="s">
        <v>147</v>
      </c>
      <c r="L224" s="277"/>
      <c r="M224" s="278" t="s">
        <v>19</v>
      </c>
      <c r="N224" s="279" t="s">
        <v>47</v>
      </c>
      <c r="O224" s="87"/>
      <c r="P224" s="217">
        <f>O224*H224</f>
        <v>0</v>
      </c>
      <c r="Q224" s="217">
        <v>0.00050000000000000001</v>
      </c>
      <c r="R224" s="217">
        <f>Q224*H224</f>
        <v>0.052946500000000001</v>
      </c>
      <c r="S224" s="217">
        <v>0</v>
      </c>
      <c r="T224" s="218">
        <f>S224*H224</f>
        <v>0</v>
      </c>
      <c r="U224" s="41"/>
      <c r="V224" s="41"/>
      <c r="W224" s="41"/>
      <c r="X224" s="41"/>
      <c r="Y224" s="41"/>
      <c r="Z224" s="41"/>
      <c r="AA224" s="41"/>
      <c r="AB224" s="41"/>
      <c r="AC224" s="41"/>
      <c r="AD224" s="41"/>
      <c r="AE224" s="41"/>
      <c r="AR224" s="219" t="s">
        <v>199</v>
      </c>
      <c r="AT224" s="219" t="s">
        <v>261</v>
      </c>
      <c r="AU224" s="219" t="s">
        <v>86</v>
      </c>
      <c r="AY224" s="20" t="s">
        <v>141</v>
      </c>
      <c r="BE224" s="220">
        <f>IF(N224="základní",J224,0)</f>
        <v>0</v>
      </c>
      <c r="BF224" s="220">
        <f>IF(N224="snížená",J224,0)</f>
        <v>0</v>
      </c>
      <c r="BG224" s="220">
        <f>IF(N224="zákl. přenesená",J224,0)</f>
        <v>0</v>
      </c>
      <c r="BH224" s="220">
        <f>IF(N224="sníž. přenesená",J224,0)</f>
        <v>0</v>
      </c>
      <c r="BI224" s="220">
        <f>IF(N224="nulová",J224,0)</f>
        <v>0</v>
      </c>
      <c r="BJ224" s="20" t="s">
        <v>84</v>
      </c>
      <c r="BK224" s="220">
        <f>ROUND(I224*H224,2)</f>
        <v>0</v>
      </c>
      <c r="BL224" s="20" t="s">
        <v>148</v>
      </c>
      <c r="BM224" s="219" t="s">
        <v>339</v>
      </c>
    </row>
    <row r="225" s="13" customFormat="1">
      <c r="A225" s="13"/>
      <c r="B225" s="226"/>
      <c r="C225" s="227"/>
      <c r="D225" s="228" t="s">
        <v>152</v>
      </c>
      <c r="E225" s="229" t="s">
        <v>19</v>
      </c>
      <c r="F225" s="230" t="s">
        <v>340</v>
      </c>
      <c r="G225" s="227"/>
      <c r="H225" s="231">
        <v>105.893</v>
      </c>
      <c r="I225" s="232"/>
      <c r="J225" s="227"/>
      <c r="K225" s="227"/>
      <c r="L225" s="233"/>
      <c r="M225" s="234"/>
      <c r="N225" s="235"/>
      <c r="O225" s="235"/>
      <c r="P225" s="235"/>
      <c r="Q225" s="235"/>
      <c r="R225" s="235"/>
      <c r="S225" s="235"/>
      <c r="T225" s="236"/>
      <c r="U225" s="13"/>
      <c r="V225" s="13"/>
      <c r="W225" s="13"/>
      <c r="X225" s="13"/>
      <c r="Y225" s="13"/>
      <c r="Z225" s="13"/>
      <c r="AA225" s="13"/>
      <c r="AB225" s="13"/>
      <c r="AC225" s="13"/>
      <c r="AD225" s="13"/>
      <c r="AE225" s="13"/>
      <c r="AT225" s="237" t="s">
        <v>152</v>
      </c>
      <c r="AU225" s="237" t="s">
        <v>86</v>
      </c>
      <c r="AV225" s="13" t="s">
        <v>86</v>
      </c>
      <c r="AW225" s="13" t="s">
        <v>37</v>
      </c>
      <c r="AX225" s="13" t="s">
        <v>76</v>
      </c>
      <c r="AY225" s="237" t="s">
        <v>141</v>
      </c>
    </row>
    <row r="226" s="14" customFormat="1">
      <c r="A226" s="14"/>
      <c r="B226" s="238"/>
      <c r="C226" s="239"/>
      <c r="D226" s="228" t="s">
        <v>152</v>
      </c>
      <c r="E226" s="240" t="s">
        <v>19</v>
      </c>
      <c r="F226" s="241" t="s">
        <v>154</v>
      </c>
      <c r="G226" s="239"/>
      <c r="H226" s="242">
        <v>105.893</v>
      </c>
      <c r="I226" s="243"/>
      <c r="J226" s="239"/>
      <c r="K226" s="239"/>
      <c r="L226" s="244"/>
      <c r="M226" s="245"/>
      <c r="N226" s="246"/>
      <c r="O226" s="246"/>
      <c r="P226" s="246"/>
      <c r="Q226" s="246"/>
      <c r="R226" s="246"/>
      <c r="S226" s="246"/>
      <c r="T226" s="247"/>
      <c r="U226" s="14"/>
      <c r="V226" s="14"/>
      <c r="W226" s="14"/>
      <c r="X226" s="14"/>
      <c r="Y226" s="14"/>
      <c r="Z226" s="14"/>
      <c r="AA226" s="14"/>
      <c r="AB226" s="14"/>
      <c r="AC226" s="14"/>
      <c r="AD226" s="14"/>
      <c r="AE226" s="14"/>
      <c r="AT226" s="248" t="s">
        <v>152</v>
      </c>
      <c r="AU226" s="248" t="s">
        <v>86</v>
      </c>
      <c r="AV226" s="14" t="s">
        <v>148</v>
      </c>
      <c r="AW226" s="14" t="s">
        <v>37</v>
      </c>
      <c r="AX226" s="14" t="s">
        <v>84</v>
      </c>
      <c r="AY226" s="248" t="s">
        <v>141</v>
      </c>
    </row>
    <row r="227" s="2" customFormat="1" ht="37.8" customHeight="1">
      <c r="A227" s="41"/>
      <c r="B227" s="42"/>
      <c r="C227" s="208" t="s">
        <v>341</v>
      </c>
      <c r="D227" s="208" t="s">
        <v>143</v>
      </c>
      <c r="E227" s="209" t="s">
        <v>342</v>
      </c>
      <c r="F227" s="210" t="s">
        <v>343</v>
      </c>
      <c r="G227" s="211" t="s">
        <v>146</v>
      </c>
      <c r="H227" s="212">
        <v>129.08000000000001</v>
      </c>
      <c r="I227" s="213"/>
      <c r="J227" s="214">
        <f>ROUND(I227*H227,2)</f>
        <v>0</v>
      </c>
      <c r="K227" s="210" t="s">
        <v>147</v>
      </c>
      <c r="L227" s="47"/>
      <c r="M227" s="215" t="s">
        <v>19</v>
      </c>
      <c r="N227" s="216" t="s">
        <v>47</v>
      </c>
      <c r="O227" s="87"/>
      <c r="P227" s="217">
        <f>O227*H227</f>
        <v>0</v>
      </c>
      <c r="Q227" s="217">
        <v>1.8899999999999999</v>
      </c>
      <c r="R227" s="217">
        <f>Q227*H227</f>
        <v>243.96120000000002</v>
      </c>
      <c r="S227" s="217">
        <v>0</v>
      </c>
      <c r="T227" s="218">
        <f>S227*H227</f>
        <v>0</v>
      </c>
      <c r="U227" s="41"/>
      <c r="V227" s="41"/>
      <c r="W227" s="41"/>
      <c r="X227" s="41"/>
      <c r="Y227" s="41"/>
      <c r="Z227" s="41"/>
      <c r="AA227" s="41"/>
      <c r="AB227" s="41"/>
      <c r="AC227" s="41"/>
      <c r="AD227" s="41"/>
      <c r="AE227" s="41"/>
      <c r="AR227" s="219" t="s">
        <v>148</v>
      </c>
      <c r="AT227" s="219" t="s">
        <v>143</v>
      </c>
      <c r="AU227" s="219" t="s">
        <v>86</v>
      </c>
      <c r="AY227" s="20" t="s">
        <v>141</v>
      </c>
      <c r="BE227" s="220">
        <f>IF(N227="základní",J227,0)</f>
        <v>0</v>
      </c>
      <c r="BF227" s="220">
        <f>IF(N227="snížená",J227,0)</f>
        <v>0</v>
      </c>
      <c r="BG227" s="220">
        <f>IF(N227="zákl. přenesená",J227,0)</f>
        <v>0</v>
      </c>
      <c r="BH227" s="220">
        <f>IF(N227="sníž. přenesená",J227,0)</f>
        <v>0</v>
      </c>
      <c r="BI227" s="220">
        <f>IF(N227="nulová",J227,0)</f>
        <v>0</v>
      </c>
      <c r="BJ227" s="20" t="s">
        <v>84</v>
      </c>
      <c r="BK227" s="220">
        <f>ROUND(I227*H227,2)</f>
        <v>0</v>
      </c>
      <c r="BL227" s="20" t="s">
        <v>148</v>
      </c>
      <c r="BM227" s="219" t="s">
        <v>344</v>
      </c>
    </row>
    <row r="228" s="2" customFormat="1">
      <c r="A228" s="41"/>
      <c r="B228" s="42"/>
      <c r="C228" s="43"/>
      <c r="D228" s="221" t="s">
        <v>150</v>
      </c>
      <c r="E228" s="43"/>
      <c r="F228" s="222" t="s">
        <v>345</v>
      </c>
      <c r="G228" s="43"/>
      <c r="H228" s="43"/>
      <c r="I228" s="223"/>
      <c r="J228" s="43"/>
      <c r="K228" s="43"/>
      <c r="L228" s="47"/>
      <c r="M228" s="224"/>
      <c r="N228" s="225"/>
      <c r="O228" s="87"/>
      <c r="P228" s="87"/>
      <c r="Q228" s="87"/>
      <c r="R228" s="87"/>
      <c r="S228" s="87"/>
      <c r="T228" s="88"/>
      <c r="U228" s="41"/>
      <c r="V228" s="41"/>
      <c r="W228" s="41"/>
      <c r="X228" s="41"/>
      <c r="Y228" s="41"/>
      <c r="Z228" s="41"/>
      <c r="AA228" s="41"/>
      <c r="AB228" s="41"/>
      <c r="AC228" s="41"/>
      <c r="AD228" s="41"/>
      <c r="AE228" s="41"/>
      <c r="AT228" s="20" t="s">
        <v>150</v>
      </c>
      <c r="AU228" s="20" t="s">
        <v>86</v>
      </c>
    </row>
    <row r="229" s="13" customFormat="1">
      <c r="A229" s="13"/>
      <c r="B229" s="226"/>
      <c r="C229" s="227"/>
      <c r="D229" s="228" t="s">
        <v>152</v>
      </c>
      <c r="E229" s="229" t="s">
        <v>19</v>
      </c>
      <c r="F229" s="230" t="s">
        <v>346</v>
      </c>
      <c r="G229" s="227"/>
      <c r="H229" s="231">
        <v>9.8800000000000008</v>
      </c>
      <c r="I229" s="232"/>
      <c r="J229" s="227"/>
      <c r="K229" s="227"/>
      <c r="L229" s="233"/>
      <c r="M229" s="234"/>
      <c r="N229" s="235"/>
      <c r="O229" s="235"/>
      <c r="P229" s="235"/>
      <c r="Q229" s="235"/>
      <c r="R229" s="235"/>
      <c r="S229" s="235"/>
      <c r="T229" s="236"/>
      <c r="U229" s="13"/>
      <c r="V229" s="13"/>
      <c r="W229" s="13"/>
      <c r="X229" s="13"/>
      <c r="Y229" s="13"/>
      <c r="Z229" s="13"/>
      <c r="AA229" s="13"/>
      <c r="AB229" s="13"/>
      <c r="AC229" s="13"/>
      <c r="AD229" s="13"/>
      <c r="AE229" s="13"/>
      <c r="AT229" s="237" t="s">
        <v>152</v>
      </c>
      <c r="AU229" s="237" t="s">
        <v>86</v>
      </c>
      <c r="AV229" s="13" t="s">
        <v>86</v>
      </c>
      <c r="AW229" s="13" t="s">
        <v>37</v>
      </c>
      <c r="AX229" s="13" t="s">
        <v>76</v>
      </c>
      <c r="AY229" s="237" t="s">
        <v>141</v>
      </c>
    </row>
    <row r="230" s="13" customFormat="1">
      <c r="A230" s="13"/>
      <c r="B230" s="226"/>
      <c r="C230" s="227"/>
      <c r="D230" s="228" t="s">
        <v>152</v>
      </c>
      <c r="E230" s="229" t="s">
        <v>19</v>
      </c>
      <c r="F230" s="230" t="s">
        <v>347</v>
      </c>
      <c r="G230" s="227"/>
      <c r="H230" s="231">
        <v>57.700000000000003</v>
      </c>
      <c r="I230" s="232"/>
      <c r="J230" s="227"/>
      <c r="K230" s="227"/>
      <c r="L230" s="233"/>
      <c r="M230" s="234"/>
      <c r="N230" s="235"/>
      <c r="O230" s="235"/>
      <c r="P230" s="235"/>
      <c r="Q230" s="235"/>
      <c r="R230" s="235"/>
      <c r="S230" s="235"/>
      <c r="T230" s="236"/>
      <c r="U230" s="13"/>
      <c r="V230" s="13"/>
      <c r="W230" s="13"/>
      <c r="X230" s="13"/>
      <c r="Y230" s="13"/>
      <c r="Z230" s="13"/>
      <c r="AA230" s="13"/>
      <c r="AB230" s="13"/>
      <c r="AC230" s="13"/>
      <c r="AD230" s="13"/>
      <c r="AE230" s="13"/>
      <c r="AT230" s="237" t="s">
        <v>152</v>
      </c>
      <c r="AU230" s="237" t="s">
        <v>86</v>
      </c>
      <c r="AV230" s="13" t="s">
        <v>86</v>
      </c>
      <c r="AW230" s="13" t="s">
        <v>37</v>
      </c>
      <c r="AX230" s="13" t="s">
        <v>76</v>
      </c>
      <c r="AY230" s="237" t="s">
        <v>141</v>
      </c>
    </row>
    <row r="231" s="13" customFormat="1">
      <c r="A231" s="13"/>
      <c r="B231" s="226"/>
      <c r="C231" s="227"/>
      <c r="D231" s="228" t="s">
        <v>152</v>
      </c>
      <c r="E231" s="229" t="s">
        <v>19</v>
      </c>
      <c r="F231" s="230" t="s">
        <v>348</v>
      </c>
      <c r="G231" s="227"/>
      <c r="H231" s="231">
        <v>20</v>
      </c>
      <c r="I231" s="232"/>
      <c r="J231" s="227"/>
      <c r="K231" s="227"/>
      <c r="L231" s="233"/>
      <c r="M231" s="234"/>
      <c r="N231" s="235"/>
      <c r="O231" s="235"/>
      <c r="P231" s="235"/>
      <c r="Q231" s="235"/>
      <c r="R231" s="235"/>
      <c r="S231" s="235"/>
      <c r="T231" s="236"/>
      <c r="U231" s="13"/>
      <c r="V231" s="13"/>
      <c r="W231" s="13"/>
      <c r="X231" s="13"/>
      <c r="Y231" s="13"/>
      <c r="Z231" s="13"/>
      <c r="AA231" s="13"/>
      <c r="AB231" s="13"/>
      <c r="AC231" s="13"/>
      <c r="AD231" s="13"/>
      <c r="AE231" s="13"/>
      <c r="AT231" s="237" t="s">
        <v>152</v>
      </c>
      <c r="AU231" s="237" t="s">
        <v>86</v>
      </c>
      <c r="AV231" s="13" t="s">
        <v>86</v>
      </c>
      <c r="AW231" s="13" t="s">
        <v>37</v>
      </c>
      <c r="AX231" s="13" t="s">
        <v>76</v>
      </c>
      <c r="AY231" s="237" t="s">
        <v>141</v>
      </c>
    </row>
    <row r="232" s="13" customFormat="1">
      <c r="A232" s="13"/>
      <c r="B232" s="226"/>
      <c r="C232" s="227"/>
      <c r="D232" s="228" t="s">
        <v>152</v>
      </c>
      <c r="E232" s="229" t="s">
        <v>19</v>
      </c>
      <c r="F232" s="230" t="s">
        <v>349</v>
      </c>
      <c r="G232" s="227"/>
      <c r="H232" s="231">
        <v>21.329999999999998</v>
      </c>
      <c r="I232" s="232"/>
      <c r="J232" s="227"/>
      <c r="K232" s="227"/>
      <c r="L232" s="233"/>
      <c r="M232" s="234"/>
      <c r="N232" s="235"/>
      <c r="O232" s="235"/>
      <c r="P232" s="235"/>
      <c r="Q232" s="235"/>
      <c r="R232" s="235"/>
      <c r="S232" s="235"/>
      <c r="T232" s="236"/>
      <c r="U232" s="13"/>
      <c r="V232" s="13"/>
      <c r="W232" s="13"/>
      <c r="X232" s="13"/>
      <c r="Y232" s="13"/>
      <c r="Z232" s="13"/>
      <c r="AA232" s="13"/>
      <c r="AB232" s="13"/>
      <c r="AC232" s="13"/>
      <c r="AD232" s="13"/>
      <c r="AE232" s="13"/>
      <c r="AT232" s="237" t="s">
        <v>152</v>
      </c>
      <c r="AU232" s="237" t="s">
        <v>86</v>
      </c>
      <c r="AV232" s="13" t="s">
        <v>86</v>
      </c>
      <c r="AW232" s="13" t="s">
        <v>37</v>
      </c>
      <c r="AX232" s="13" t="s">
        <v>76</v>
      </c>
      <c r="AY232" s="237" t="s">
        <v>141</v>
      </c>
    </row>
    <row r="233" s="16" customFormat="1">
      <c r="A233" s="16"/>
      <c r="B233" s="259"/>
      <c r="C233" s="260"/>
      <c r="D233" s="228" t="s">
        <v>152</v>
      </c>
      <c r="E233" s="261" t="s">
        <v>19</v>
      </c>
      <c r="F233" s="262" t="s">
        <v>241</v>
      </c>
      <c r="G233" s="260"/>
      <c r="H233" s="263">
        <v>108.91</v>
      </c>
      <c r="I233" s="264"/>
      <c r="J233" s="260"/>
      <c r="K233" s="260"/>
      <c r="L233" s="265"/>
      <c r="M233" s="266"/>
      <c r="N233" s="267"/>
      <c r="O233" s="267"/>
      <c r="P233" s="267"/>
      <c r="Q233" s="267"/>
      <c r="R233" s="267"/>
      <c r="S233" s="267"/>
      <c r="T233" s="268"/>
      <c r="U233" s="16"/>
      <c r="V233" s="16"/>
      <c r="W233" s="16"/>
      <c r="X233" s="16"/>
      <c r="Y233" s="16"/>
      <c r="Z233" s="16"/>
      <c r="AA233" s="16"/>
      <c r="AB233" s="16"/>
      <c r="AC233" s="16"/>
      <c r="AD233" s="16"/>
      <c r="AE233" s="16"/>
      <c r="AT233" s="269" t="s">
        <v>152</v>
      </c>
      <c r="AU233" s="269" t="s">
        <v>86</v>
      </c>
      <c r="AV233" s="16" t="s">
        <v>160</v>
      </c>
      <c r="AW233" s="16" t="s">
        <v>37</v>
      </c>
      <c r="AX233" s="16" t="s">
        <v>76</v>
      </c>
      <c r="AY233" s="269" t="s">
        <v>141</v>
      </c>
    </row>
    <row r="234" s="13" customFormat="1">
      <c r="A234" s="13"/>
      <c r="B234" s="226"/>
      <c r="C234" s="227"/>
      <c r="D234" s="228" t="s">
        <v>152</v>
      </c>
      <c r="E234" s="229" t="s">
        <v>98</v>
      </c>
      <c r="F234" s="230" t="s">
        <v>350</v>
      </c>
      <c r="G234" s="227"/>
      <c r="H234" s="231">
        <v>20.170000000000002</v>
      </c>
      <c r="I234" s="232"/>
      <c r="J234" s="227"/>
      <c r="K234" s="227"/>
      <c r="L234" s="233"/>
      <c r="M234" s="234"/>
      <c r="N234" s="235"/>
      <c r="O234" s="235"/>
      <c r="P234" s="235"/>
      <c r="Q234" s="235"/>
      <c r="R234" s="235"/>
      <c r="S234" s="235"/>
      <c r="T234" s="236"/>
      <c r="U234" s="13"/>
      <c r="V234" s="13"/>
      <c r="W234" s="13"/>
      <c r="X234" s="13"/>
      <c r="Y234" s="13"/>
      <c r="Z234" s="13"/>
      <c r="AA234" s="13"/>
      <c r="AB234" s="13"/>
      <c r="AC234" s="13"/>
      <c r="AD234" s="13"/>
      <c r="AE234" s="13"/>
      <c r="AT234" s="237" t="s">
        <v>152</v>
      </c>
      <c r="AU234" s="237" t="s">
        <v>86</v>
      </c>
      <c r="AV234" s="13" t="s">
        <v>86</v>
      </c>
      <c r="AW234" s="13" t="s">
        <v>37</v>
      </c>
      <c r="AX234" s="13" t="s">
        <v>76</v>
      </c>
      <c r="AY234" s="237" t="s">
        <v>141</v>
      </c>
    </row>
    <row r="235" s="16" customFormat="1">
      <c r="A235" s="16"/>
      <c r="B235" s="259"/>
      <c r="C235" s="260"/>
      <c r="D235" s="228" t="s">
        <v>152</v>
      </c>
      <c r="E235" s="261" t="s">
        <v>19</v>
      </c>
      <c r="F235" s="262" t="s">
        <v>241</v>
      </c>
      <c r="G235" s="260"/>
      <c r="H235" s="263">
        <v>20.170000000000002</v>
      </c>
      <c r="I235" s="264"/>
      <c r="J235" s="260"/>
      <c r="K235" s="260"/>
      <c r="L235" s="265"/>
      <c r="M235" s="266"/>
      <c r="N235" s="267"/>
      <c r="O235" s="267"/>
      <c r="P235" s="267"/>
      <c r="Q235" s="267"/>
      <c r="R235" s="267"/>
      <c r="S235" s="267"/>
      <c r="T235" s="268"/>
      <c r="U235" s="16"/>
      <c r="V235" s="16"/>
      <c r="W235" s="16"/>
      <c r="X235" s="16"/>
      <c r="Y235" s="16"/>
      <c r="Z235" s="16"/>
      <c r="AA235" s="16"/>
      <c r="AB235" s="16"/>
      <c r="AC235" s="16"/>
      <c r="AD235" s="16"/>
      <c r="AE235" s="16"/>
      <c r="AT235" s="269" t="s">
        <v>152</v>
      </c>
      <c r="AU235" s="269" t="s">
        <v>86</v>
      </c>
      <c r="AV235" s="16" t="s">
        <v>160</v>
      </c>
      <c r="AW235" s="16" t="s">
        <v>37</v>
      </c>
      <c r="AX235" s="16" t="s">
        <v>76</v>
      </c>
      <c r="AY235" s="269" t="s">
        <v>141</v>
      </c>
    </row>
    <row r="236" s="14" customFormat="1">
      <c r="A236" s="14"/>
      <c r="B236" s="238"/>
      <c r="C236" s="239"/>
      <c r="D236" s="228" t="s">
        <v>152</v>
      </c>
      <c r="E236" s="240" t="s">
        <v>114</v>
      </c>
      <c r="F236" s="241" t="s">
        <v>154</v>
      </c>
      <c r="G236" s="239"/>
      <c r="H236" s="242">
        <v>129.08000000000001</v>
      </c>
      <c r="I236" s="243"/>
      <c r="J236" s="239"/>
      <c r="K236" s="239"/>
      <c r="L236" s="244"/>
      <c r="M236" s="245"/>
      <c r="N236" s="246"/>
      <c r="O236" s="246"/>
      <c r="P236" s="246"/>
      <c r="Q236" s="246"/>
      <c r="R236" s="246"/>
      <c r="S236" s="246"/>
      <c r="T236" s="247"/>
      <c r="U236" s="14"/>
      <c r="V236" s="14"/>
      <c r="W236" s="14"/>
      <c r="X236" s="14"/>
      <c r="Y236" s="14"/>
      <c r="Z236" s="14"/>
      <c r="AA236" s="14"/>
      <c r="AB236" s="14"/>
      <c r="AC236" s="14"/>
      <c r="AD236" s="14"/>
      <c r="AE236" s="14"/>
      <c r="AT236" s="248" t="s">
        <v>152</v>
      </c>
      <c r="AU236" s="248" t="s">
        <v>86</v>
      </c>
      <c r="AV236" s="14" t="s">
        <v>148</v>
      </c>
      <c r="AW236" s="14" t="s">
        <v>37</v>
      </c>
      <c r="AX236" s="14" t="s">
        <v>84</v>
      </c>
      <c r="AY236" s="248" t="s">
        <v>141</v>
      </c>
    </row>
    <row r="237" s="2" customFormat="1" ht="62.7" customHeight="1">
      <c r="A237" s="41"/>
      <c r="B237" s="42"/>
      <c r="C237" s="208" t="s">
        <v>351</v>
      </c>
      <c r="D237" s="208" t="s">
        <v>143</v>
      </c>
      <c r="E237" s="209" t="s">
        <v>352</v>
      </c>
      <c r="F237" s="210" t="s">
        <v>353</v>
      </c>
      <c r="G237" s="211" t="s">
        <v>146</v>
      </c>
      <c r="H237" s="212">
        <v>300.99200000000002</v>
      </c>
      <c r="I237" s="213"/>
      <c r="J237" s="214">
        <f>ROUND(I237*H237,2)</f>
        <v>0</v>
      </c>
      <c r="K237" s="210" t="s">
        <v>147</v>
      </c>
      <c r="L237" s="47"/>
      <c r="M237" s="215" t="s">
        <v>19</v>
      </c>
      <c r="N237" s="216" t="s">
        <v>47</v>
      </c>
      <c r="O237" s="87"/>
      <c r="P237" s="217">
        <f>O237*H237</f>
        <v>0</v>
      </c>
      <c r="Q237" s="217">
        <v>1.8480000000000001</v>
      </c>
      <c r="R237" s="217">
        <f>Q237*H237</f>
        <v>556.23321600000008</v>
      </c>
      <c r="S237" s="217">
        <v>0</v>
      </c>
      <c r="T237" s="218">
        <f>S237*H237</f>
        <v>0</v>
      </c>
      <c r="U237" s="41"/>
      <c r="V237" s="41"/>
      <c r="W237" s="41"/>
      <c r="X237" s="41"/>
      <c r="Y237" s="41"/>
      <c r="Z237" s="41"/>
      <c r="AA237" s="41"/>
      <c r="AB237" s="41"/>
      <c r="AC237" s="41"/>
      <c r="AD237" s="41"/>
      <c r="AE237" s="41"/>
      <c r="AR237" s="219" t="s">
        <v>148</v>
      </c>
      <c r="AT237" s="219" t="s">
        <v>143</v>
      </c>
      <c r="AU237" s="219" t="s">
        <v>86</v>
      </c>
      <c r="AY237" s="20" t="s">
        <v>141</v>
      </c>
      <c r="BE237" s="220">
        <f>IF(N237="základní",J237,0)</f>
        <v>0</v>
      </c>
      <c r="BF237" s="220">
        <f>IF(N237="snížená",J237,0)</f>
        <v>0</v>
      </c>
      <c r="BG237" s="220">
        <f>IF(N237="zákl. přenesená",J237,0)</f>
        <v>0</v>
      </c>
      <c r="BH237" s="220">
        <f>IF(N237="sníž. přenesená",J237,0)</f>
        <v>0</v>
      </c>
      <c r="BI237" s="220">
        <f>IF(N237="nulová",J237,0)</f>
        <v>0</v>
      </c>
      <c r="BJ237" s="20" t="s">
        <v>84</v>
      </c>
      <c r="BK237" s="220">
        <f>ROUND(I237*H237,2)</f>
        <v>0</v>
      </c>
      <c r="BL237" s="20" t="s">
        <v>148</v>
      </c>
      <c r="BM237" s="219" t="s">
        <v>354</v>
      </c>
    </row>
    <row r="238" s="2" customFormat="1">
      <c r="A238" s="41"/>
      <c r="B238" s="42"/>
      <c r="C238" s="43"/>
      <c r="D238" s="221" t="s">
        <v>150</v>
      </c>
      <c r="E238" s="43"/>
      <c r="F238" s="222" t="s">
        <v>355</v>
      </c>
      <c r="G238" s="43"/>
      <c r="H238" s="43"/>
      <c r="I238" s="223"/>
      <c r="J238" s="43"/>
      <c r="K238" s="43"/>
      <c r="L238" s="47"/>
      <c r="M238" s="224"/>
      <c r="N238" s="225"/>
      <c r="O238" s="87"/>
      <c r="P238" s="87"/>
      <c r="Q238" s="87"/>
      <c r="R238" s="87"/>
      <c r="S238" s="87"/>
      <c r="T238" s="88"/>
      <c r="U238" s="41"/>
      <c r="V238" s="41"/>
      <c r="W238" s="41"/>
      <c r="X238" s="41"/>
      <c r="Y238" s="41"/>
      <c r="Z238" s="41"/>
      <c r="AA238" s="41"/>
      <c r="AB238" s="41"/>
      <c r="AC238" s="41"/>
      <c r="AD238" s="41"/>
      <c r="AE238" s="41"/>
      <c r="AT238" s="20" t="s">
        <v>150</v>
      </c>
      <c r="AU238" s="20" t="s">
        <v>86</v>
      </c>
    </row>
    <row r="239" s="15" customFormat="1">
      <c r="A239" s="15"/>
      <c r="B239" s="249"/>
      <c r="C239" s="250"/>
      <c r="D239" s="228" t="s">
        <v>152</v>
      </c>
      <c r="E239" s="251" t="s">
        <v>19</v>
      </c>
      <c r="F239" s="252" t="s">
        <v>356</v>
      </c>
      <c r="G239" s="250"/>
      <c r="H239" s="251" t="s">
        <v>19</v>
      </c>
      <c r="I239" s="253"/>
      <c r="J239" s="250"/>
      <c r="K239" s="250"/>
      <c r="L239" s="254"/>
      <c r="M239" s="255"/>
      <c r="N239" s="256"/>
      <c r="O239" s="256"/>
      <c r="P239" s="256"/>
      <c r="Q239" s="256"/>
      <c r="R239" s="256"/>
      <c r="S239" s="256"/>
      <c r="T239" s="257"/>
      <c r="U239" s="15"/>
      <c r="V239" s="15"/>
      <c r="W239" s="15"/>
      <c r="X239" s="15"/>
      <c r="Y239" s="15"/>
      <c r="Z239" s="15"/>
      <c r="AA239" s="15"/>
      <c r="AB239" s="15"/>
      <c r="AC239" s="15"/>
      <c r="AD239" s="15"/>
      <c r="AE239" s="15"/>
      <c r="AT239" s="258" t="s">
        <v>152</v>
      </c>
      <c r="AU239" s="258" t="s">
        <v>86</v>
      </c>
      <c r="AV239" s="15" t="s">
        <v>84</v>
      </c>
      <c r="AW239" s="15" t="s">
        <v>37</v>
      </c>
      <c r="AX239" s="15" t="s">
        <v>76</v>
      </c>
      <c r="AY239" s="258" t="s">
        <v>141</v>
      </c>
    </row>
    <row r="240" s="13" customFormat="1">
      <c r="A240" s="13"/>
      <c r="B240" s="226"/>
      <c r="C240" s="227"/>
      <c r="D240" s="228" t="s">
        <v>152</v>
      </c>
      <c r="E240" s="229" t="s">
        <v>19</v>
      </c>
      <c r="F240" s="230" t="s">
        <v>357</v>
      </c>
      <c r="G240" s="227"/>
      <c r="H240" s="231">
        <v>25.23</v>
      </c>
      <c r="I240" s="232"/>
      <c r="J240" s="227"/>
      <c r="K240" s="227"/>
      <c r="L240" s="233"/>
      <c r="M240" s="234"/>
      <c r="N240" s="235"/>
      <c r="O240" s="235"/>
      <c r="P240" s="235"/>
      <c r="Q240" s="235"/>
      <c r="R240" s="235"/>
      <c r="S240" s="235"/>
      <c r="T240" s="236"/>
      <c r="U240" s="13"/>
      <c r="V240" s="13"/>
      <c r="W240" s="13"/>
      <c r="X240" s="13"/>
      <c r="Y240" s="13"/>
      <c r="Z240" s="13"/>
      <c r="AA240" s="13"/>
      <c r="AB240" s="13"/>
      <c r="AC240" s="13"/>
      <c r="AD240" s="13"/>
      <c r="AE240" s="13"/>
      <c r="AT240" s="237" t="s">
        <v>152</v>
      </c>
      <c r="AU240" s="237" t="s">
        <v>86</v>
      </c>
      <c r="AV240" s="13" t="s">
        <v>86</v>
      </c>
      <c r="AW240" s="13" t="s">
        <v>37</v>
      </c>
      <c r="AX240" s="13" t="s">
        <v>76</v>
      </c>
      <c r="AY240" s="237" t="s">
        <v>141</v>
      </c>
    </row>
    <row r="241" s="13" customFormat="1">
      <c r="A241" s="13"/>
      <c r="B241" s="226"/>
      <c r="C241" s="227"/>
      <c r="D241" s="228" t="s">
        <v>152</v>
      </c>
      <c r="E241" s="229" t="s">
        <v>19</v>
      </c>
      <c r="F241" s="230" t="s">
        <v>358</v>
      </c>
      <c r="G241" s="227"/>
      <c r="H241" s="231">
        <v>151.43000000000001</v>
      </c>
      <c r="I241" s="232"/>
      <c r="J241" s="227"/>
      <c r="K241" s="227"/>
      <c r="L241" s="233"/>
      <c r="M241" s="234"/>
      <c r="N241" s="235"/>
      <c r="O241" s="235"/>
      <c r="P241" s="235"/>
      <c r="Q241" s="235"/>
      <c r="R241" s="235"/>
      <c r="S241" s="235"/>
      <c r="T241" s="236"/>
      <c r="U241" s="13"/>
      <c r="V241" s="13"/>
      <c r="W241" s="13"/>
      <c r="X241" s="13"/>
      <c r="Y241" s="13"/>
      <c r="Z241" s="13"/>
      <c r="AA241" s="13"/>
      <c r="AB241" s="13"/>
      <c r="AC241" s="13"/>
      <c r="AD241" s="13"/>
      <c r="AE241" s="13"/>
      <c r="AT241" s="237" t="s">
        <v>152</v>
      </c>
      <c r="AU241" s="237" t="s">
        <v>86</v>
      </c>
      <c r="AV241" s="13" t="s">
        <v>86</v>
      </c>
      <c r="AW241" s="13" t="s">
        <v>37</v>
      </c>
      <c r="AX241" s="13" t="s">
        <v>76</v>
      </c>
      <c r="AY241" s="237" t="s">
        <v>141</v>
      </c>
    </row>
    <row r="242" s="13" customFormat="1">
      <c r="A242" s="13"/>
      <c r="B242" s="226"/>
      <c r="C242" s="227"/>
      <c r="D242" s="228" t="s">
        <v>152</v>
      </c>
      <c r="E242" s="229" t="s">
        <v>19</v>
      </c>
      <c r="F242" s="230" t="s">
        <v>188</v>
      </c>
      <c r="G242" s="227"/>
      <c r="H242" s="231">
        <v>40</v>
      </c>
      <c r="I242" s="232"/>
      <c r="J242" s="227"/>
      <c r="K242" s="227"/>
      <c r="L242" s="233"/>
      <c r="M242" s="234"/>
      <c r="N242" s="235"/>
      <c r="O242" s="235"/>
      <c r="P242" s="235"/>
      <c r="Q242" s="235"/>
      <c r="R242" s="235"/>
      <c r="S242" s="235"/>
      <c r="T242" s="236"/>
      <c r="U242" s="13"/>
      <c r="V242" s="13"/>
      <c r="W242" s="13"/>
      <c r="X242" s="13"/>
      <c r="Y242" s="13"/>
      <c r="Z242" s="13"/>
      <c r="AA242" s="13"/>
      <c r="AB242" s="13"/>
      <c r="AC242" s="13"/>
      <c r="AD242" s="13"/>
      <c r="AE242" s="13"/>
      <c r="AT242" s="237" t="s">
        <v>152</v>
      </c>
      <c r="AU242" s="237" t="s">
        <v>86</v>
      </c>
      <c r="AV242" s="13" t="s">
        <v>86</v>
      </c>
      <c r="AW242" s="13" t="s">
        <v>37</v>
      </c>
      <c r="AX242" s="13" t="s">
        <v>76</v>
      </c>
      <c r="AY242" s="237" t="s">
        <v>141</v>
      </c>
    </row>
    <row r="243" s="13" customFormat="1">
      <c r="A243" s="13"/>
      <c r="B243" s="226"/>
      <c r="C243" s="227"/>
      <c r="D243" s="228" t="s">
        <v>152</v>
      </c>
      <c r="E243" s="229" t="s">
        <v>19</v>
      </c>
      <c r="F243" s="230" t="s">
        <v>359</v>
      </c>
      <c r="G243" s="227"/>
      <c r="H243" s="231">
        <v>54.469999999999999</v>
      </c>
      <c r="I243" s="232"/>
      <c r="J243" s="227"/>
      <c r="K243" s="227"/>
      <c r="L243" s="233"/>
      <c r="M243" s="234"/>
      <c r="N243" s="235"/>
      <c r="O243" s="235"/>
      <c r="P243" s="235"/>
      <c r="Q243" s="235"/>
      <c r="R243" s="235"/>
      <c r="S243" s="235"/>
      <c r="T243" s="236"/>
      <c r="U243" s="13"/>
      <c r="V243" s="13"/>
      <c r="W243" s="13"/>
      <c r="X243" s="13"/>
      <c r="Y243" s="13"/>
      <c r="Z243" s="13"/>
      <c r="AA243" s="13"/>
      <c r="AB243" s="13"/>
      <c r="AC243" s="13"/>
      <c r="AD243" s="13"/>
      <c r="AE243" s="13"/>
      <c r="AT243" s="237" t="s">
        <v>152</v>
      </c>
      <c r="AU243" s="237" t="s">
        <v>86</v>
      </c>
      <c r="AV243" s="13" t="s">
        <v>86</v>
      </c>
      <c r="AW243" s="13" t="s">
        <v>37</v>
      </c>
      <c r="AX243" s="13" t="s">
        <v>76</v>
      </c>
      <c r="AY243" s="237" t="s">
        <v>141</v>
      </c>
    </row>
    <row r="244" s="16" customFormat="1">
      <c r="A244" s="16"/>
      <c r="B244" s="259"/>
      <c r="C244" s="260"/>
      <c r="D244" s="228" t="s">
        <v>152</v>
      </c>
      <c r="E244" s="261" t="s">
        <v>360</v>
      </c>
      <c r="F244" s="262" t="s">
        <v>241</v>
      </c>
      <c r="G244" s="260"/>
      <c r="H244" s="263">
        <v>271.13</v>
      </c>
      <c r="I244" s="264"/>
      <c r="J244" s="260"/>
      <c r="K244" s="260"/>
      <c r="L244" s="265"/>
      <c r="M244" s="266"/>
      <c r="N244" s="267"/>
      <c r="O244" s="267"/>
      <c r="P244" s="267"/>
      <c r="Q244" s="267"/>
      <c r="R244" s="267"/>
      <c r="S244" s="267"/>
      <c r="T244" s="268"/>
      <c r="U244" s="16"/>
      <c r="V244" s="16"/>
      <c r="W244" s="16"/>
      <c r="X244" s="16"/>
      <c r="Y244" s="16"/>
      <c r="Z244" s="16"/>
      <c r="AA244" s="16"/>
      <c r="AB244" s="16"/>
      <c r="AC244" s="16"/>
      <c r="AD244" s="16"/>
      <c r="AE244" s="16"/>
      <c r="AT244" s="269" t="s">
        <v>152</v>
      </c>
      <c r="AU244" s="269" t="s">
        <v>86</v>
      </c>
      <c r="AV244" s="16" t="s">
        <v>160</v>
      </c>
      <c r="AW244" s="16" t="s">
        <v>37</v>
      </c>
      <c r="AX244" s="16" t="s">
        <v>76</v>
      </c>
      <c r="AY244" s="269" t="s">
        <v>141</v>
      </c>
    </row>
    <row r="245" s="15" customFormat="1">
      <c r="A245" s="15"/>
      <c r="B245" s="249"/>
      <c r="C245" s="250"/>
      <c r="D245" s="228" t="s">
        <v>152</v>
      </c>
      <c r="E245" s="251" t="s">
        <v>19</v>
      </c>
      <c r="F245" s="252" t="s">
        <v>361</v>
      </c>
      <c r="G245" s="250"/>
      <c r="H245" s="251" t="s">
        <v>19</v>
      </c>
      <c r="I245" s="253"/>
      <c r="J245" s="250"/>
      <c r="K245" s="250"/>
      <c r="L245" s="254"/>
      <c r="M245" s="255"/>
      <c r="N245" s="256"/>
      <c r="O245" s="256"/>
      <c r="P245" s="256"/>
      <c r="Q245" s="256"/>
      <c r="R245" s="256"/>
      <c r="S245" s="256"/>
      <c r="T245" s="257"/>
      <c r="U245" s="15"/>
      <c r="V245" s="15"/>
      <c r="W245" s="15"/>
      <c r="X245" s="15"/>
      <c r="Y245" s="15"/>
      <c r="Z245" s="15"/>
      <c r="AA245" s="15"/>
      <c r="AB245" s="15"/>
      <c r="AC245" s="15"/>
      <c r="AD245" s="15"/>
      <c r="AE245" s="15"/>
      <c r="AT245" s="258" t="s">
        <v>152</v>
      </c>
      <c r="AU245" s="258" t="s">
        <v>86</v>
      </c>
      <c r="AV245" s="15" t="s">
        <v>84</v>
      </c>
      <c r="AW245" s="15" t="s">
        <v>37</v>
      </c>
      <c r="AX245" s="15" t="s">
        <v>76</v>
      </c>
      <c r="AY245" s="258" t="s">
        <v>141</v>
      </c>
    </row>
    <row r="246" s="13" customFormat="1">
      <c r="A246" s="13"/>
      <c r="B246" s="226"/>
      <c r="C246" s="227"/>
      <c r="D246" s="228" t="s">
        <v>152</v>
      </c>
      <c r="E246" s="229" t="s">
        <v>19</v>
      </c>
      <c r="F246" s="230" t="s">
        <v>362</v>
      </c>
      <c r="G246" s="227"/>
      <c r="H246" s="231">
        <v>49.770000000000003</v>
      </c>
      <c r="I246" s="232"/>
      <c r="J246" s="227"/>
      <c r="K246" s="227"/>
      <c r="L246" s="233"/>
      <c r="M246" s="234"/>
      <c r="N246" s="235"/>
      <c r="O246" s="235"/>
      <c r="P246" s="235"/>
      <c r="Q246" s="235"/>
      <c r="R246" s="235"/>
      <c r="S246" s="235"/>
      <c r="T246" s="236"/>
      <c r="U246" s="13"/>
      <c r="V246" s="13"/>
      <c r="W246" s="13"/>
      <c r="X246" s="13"/>
      <c r="Y246" s="13"/>
      <c r="Z246" s="13"/>
      <c r="AA246" s="13"/>
      <c r="AB246" s="13"/>
      <c r="AC246" s="13"/>
      <c r="AD246" s="13"/>
      <c r="AE246" s="13"/>
      <c r="AT246" s="237" t="s">
        <v>152</v>
      </c>
      <c r="AU246" s="237" t="s">
        <v>86</v>
      </c>
      <c r="AV246" s="13" t="s">
        <v>86</v>
      </c>
      <c r="AW246" s="13" t="s">
        <v>37</v>
      </c>
      <c r="AX246" s="13" t="s">
        <v>76</v>
      </c>
      <c r="AY246" s="237" t="s">
        <v>141</v>
      </c>
    </row>
    <row r="247" s="13" customFormat="1">
      <c r="A247" s="13"/>
      <c r="B247" s="226"/>
      <c r="C247" s="227"/>
      <c r="D247" s="228" t="s">
        <v>152</v>
      </c>
      <c r="E247" s="229" t="s">
        <v>19</v>
      </c>
      <c r="F247" s="230" t="s">
        <v>363</v>
      </c>
      <c r="G247" s="227"/>
      <c r="H247" s="231">
        <v>-19.908000000000001</v>
      </c>
      <c r="I247" s="232"/>
      <c r="J247" s="227"/>
      <c r="K247" s="227"/>
      <c r="L247" s="233"/>
      <c r="M247" s="234"/>
      <c r="N247" s="235"/>
      <c r="O247" s="235"/>
      <c r="P247" s="235"/>
      <c r="Q247" s="235"/>
      <c r="R247" s="235"/>
      <c r="S247" s="235"/>
      <c r="T247" s="236"/>
      <c r="U247" s="13"/>
      <c r="V247" s="13"/>
      <c r="W247" s="13"/>
      <c r="X247" s="13"/>
      <c r="Y247" s="13"/>
      <c r="Z247" s="13"/>
      <c r="AA247" s="13"/>
      <c r="AB247" s="13"/>
      <c r="AC247" s="13"/>
      <c r="AD247" s="13"/>
      <c r="AE247" s="13"/>
      <c r="AT247" s="237" t="s">
        <v>152</v>
      </c>
      <c r="AU247" s="237" t="s">
        <v>86</v>
      </c>
      <c r="AV247" s="13" t="s">
        <v>86</v>
      </c>
      <c r="AW247" s="13" t="s">
        <v>37</v>
      </c>
      <c r="AX247" s="13" t="s">
        <v>76</v>
      </c>
      <c r="AY247" s="237" t="s">
        <v>141</v>
      </c>
    </row>
    <row r="248" s="16" customFormat="1">
      <c r="A248" s="16"/>
      <c r="B248" s="259"/>
      <c r="C248" s="260"/>
      <c r="D248" s="228" t="s">
        <v>152</v>
      </c>
      <c r="E248" s="261" t="s">
        <v>19</v>
      </c>
      <c r="F248" s="262" t="s">
        <v>241</v>
      </c>
      <c r="G248" s="260"/>
      <c r="H248" s="263">
        <v>29.861999999999998</v>
      </c>
      <c r="I248" s="264"/>
      <c r="J248" s="260"/>
      <c r="K248" s="260"/>
      <c r="L248" s="265"/>
      <c r="M248" s="266"/>
      <c r="N248" s="267"/>
      <c r="O248" s="267"/>
      <c r="P248" s="267"/>
      <c r="Q248" s="267"/>
      <c r="R248" s="267"/>
      <c r="S248" s="267"/>
      <c r="T248" s="268"/>
      <c r="U248" s="16"/>
      <c r="V248" s="16"/>
      <c r="W248" s="16"/>
      <c r="X248" s="16"/>
      <c r="Y248" s="16"/>
      <c r="Z248" s="16"/>
      <c r="AA248" s="16"/>
      <c r="AB248" s="16"/>
      <c r="AC248" s="16"/>
      <c r="AD248" s="16"/>
      <c r="AE248" s="16"/>
      <c r="AT248" s="269" t="s">
        <v>152</v>
      </c>
      <c r="AU248" s="269" t="s">
        <v>86</v>
      </c>
      <c r="AV248" s="16" t="s">
        <v>160</v>
      </c>
      <c r="AW248" s="16" t="s">
        <v>37</v>
      </c>
      <c r="AX248" s="16" t="s">
        <v>76</v>
      </c>
      <c r="AY248" s="269" t="s">
        <v>141</v>
      </c>
    </row>
    <row r="249" s="14" customFormat="1">
      <c r="A249" s="14"/>
      <c r="B249" s="238"/>
      <c r="C249" s="239"/>
      <c r="D249" s="228" t="s">
        <v>152</v>
      </c>
      <c r="E249" s="240" t="s">
        <v>19</v>
      </c>
      <c r="F249" s="241" t="s">
        <v>154</v>
      </c>
      <c r="G249" s="239"/>
      <c r="H249" s="242">
        <v>300.99200000000002</v>
      </c>
      <c r="I249" s="243"/>
      <c r="J249" s="239"/>
      <c r="K249" s="239"/>
      <c r="L249" s="244"/>
      <c r="M249" s="245"/>
      <c r="N249" s="246"/>
      <c r="O249" s="246"/>
      <c r="P249" s="246"/>
      <c r="Q249" s="246"/>
      <c r="R249" s="246"/>
      <c r="S249" s="246"/>
      <c r="T249" s="247"/>
      <c r="U249" s="14"/>
      <c r="V249" s="14"/>
      <c r="W249" s="14"/>
      <c r="X249" s="14"/>
      <c r="Y249" s="14"/>
      <c r="Z249" s="14"/>
      <c r="AA249" s="14"/>
      <c r="AB249" s="14"/>
      <c r="AC249" s="14"/>
      <c r="AD249" s="14"/>
      <c r="AE249" s="14"/>
      <c r="AT249" s="248" t="s">
        <v>152</v>
      </c>
      <c r="AU249" s="248" t="s">
        <v>86</v>
      </c>
      <c r="AV249" s="14" t="s">
        <v>148</v>
      </c>
      <c r="AW249" s="14" t="s">
        <v>37</v>
      </c>
      <c r="AX249" s="14" t="s">
        <v>84</v>
      </c>
      <c r="AY249" s="248" t="s">
        <v>141</v>
      </c>
    </row>
    <row r="250" s="2" customFormat="1" ht="55.5" customHeight="1">
      <c r="A250" s="41"/>
      <c r="B250" s="42"/>
      <c r="C250" s="208" t="s">
        <v>364</v>
      </c>
      <c r="D250" s="208" t="s">
        <v>143</v>
      </c>
      <c r="E250" s="209" t="s">
        <v>365</v>
      </c>
      <c r="F250" s="210" t="s">
        <v>366</v>
      </c>
      <c r="G250" s="211" t="s">
        <v>146</v>
      </c>
      <c r="H250" s="212">
        <v>39.816000000000002</v>
      </c>
      <c r="I250" s="213"/>
      <c r="J250" s="214">
        <f>ROUND(I250*H250,2)</f>
        <v>0</v>
      </c>
      <c r="K250" s="210" t="s">
        <v>19</v>
      </c>
      <c r="L250" s="47"/>
      <c r="M250" s="215" t="s">
        <v>19</v>
      </c>
      <c r="N250" s="216" t="s">
        <v>47</v>
      </c>
      <c r="O250" s="87"/>
      <c r="P250" s="217">
        <f>O250*H250</f>
        <v>0</v>
      </c>
      <c r="Q250" s="217">
        <v>1.8480000000000001</v>
      </c>
      <c r="R250" s="217">
        <f>Q250*H250</f>
        <v>73.579968000000008</v>
      </c>
      <c r="S250" s="217">
        <v>0</v>
      </c>
      <c r="T250" s="218">
        <f>S250*H250</f>
        <v>0</v>
      </c>
      <c r="U250" s="41"/>
      <c r="V250" s="41"/>
      <c r="W250" s="41"/>
      <c r="X250" s="41"/>
      <c r="Y250" s="41"/>
      <c r="Z250" s="41"/>
      <c r="AA250" s="41"/>
      <c r="AB250" s="41"/>
      <c r="AC250" s="41"/>
      <c r="AD250" s="41"/>
      <c r="AE250" s="41"/>
      <c r="AR250" s="219" t="s">
        <v>148</v>
      </c>
      <c r="AT250" s="219" t="s">
        <v>143</v>
      </c>
      <c r="AU250" s="219" t="s">
        <v>86</v>
      </c>
      <c r="AY250" s="20" t="s">
        <v>141</v>
      </c>
      <c r="BE250" s="220">
        <f>IF(N250="základní",J250,0)</f>
        <v>0</v>
      </c>
      <c r="BF250" s="220">
        <f>IF(N250="snížená",J250,0)</f>
        <v>0</v>
      </c>
      <c r="BG250" s="220">
        <f>IF(N250="zákl. přenesená",J250,0)</f>
        <v>0</v>
      </c>
      <c r="BH250" s="220">
        <f>IF(N250="sníž. přenesená",J250,0)</f>
        <v>0</v>
      </c>
      <c r="BI250" s="220">
        <f>IF(N250="nulová",J250,0)</f>
        <v>0</v>
      </c>
      <c r="BJ250" s="20" t="s">
        <v>84</v>
      </c>
      <c r="BK250" s="220">
        <f>ROUND(I250*H250,2)</f>
        <v>0</v>
      </c>
      <c r="BL250" s="20" t="s">
        <v>148</v>
      </c>
      <c r="BM250" s="219" t="s">
        <v>367</v>
      </c>
    </row>
    <row r="251" s="13" customFormat="1">
      <c r="A251" s="13"/>
      <c r="B251" s="226"/>
      <c r="C251" s="227"/>
      <c r="D251" s="228" t="s">
        <v>152</v>
      </c>
      <c r="E251" s="229" t="s">
        <v>19</v>
      </c>
      <c r="F251" s="230" t="s">
        <v>368</v>
      </c>
      <c r="G251" s="227"/>
      <c r="H251" s="231">
        <v>19.908000000000001</v>
      </c>
      <c r="I251" s="232"/>
      <c r="J251" s="227"/>
      <c r="K251" s="227"/>
      <c r="L251" s="233"/>
      <c r="M251" s="234"/>
      <c r="N251" s="235"/>
      <c r="O251" s="235"/>
      <c r="P251" s="235"/>
      <c r="Q251" s="235"/>
      <c r="R251" s="235"/>
      <c r="S251" s="235"/>
      <c r="T251" s="236"/>
      <c r="U251" s="13"/>
      <c r="V251" s="13"/>
      <c r="W251" s="13"/>
      <c r="X251" s="13"/>
      <c r="Y251" s="13"/>
      <c r="Z251" s="13"/>
      <c r="AA251" s="13"/>
      <c r="AB251" s="13"/>
      <c r="AC251" s="13"/>
      <c r="AD251" s="13"/>
      <c r="AE251" s="13"/>
      <c r="AT251" s="237" t="s">
        <v>152</v>
      </c>
      <c r="AU251" s="237" t="s">
        <v>86</v>
      </c>
      <c r="AV251" s="13" t="s">
        <v>86</v>
      </c>
      <c r="AW251" s="13" t="s">
        <v>37</v>
      </c>
      <c r="AX251" s="13" t="s">
        <v>76</v>
      </c>
      <c r="AY251" s="237" t="s">
        <v>141</v>
      </c>
    </row>
    <row r="252" s="13" customFormat="1">
      <c r="A252" s="13"/>
      <c r="B252" s="226"/>
      <c r="C252" s="227"/>
      <c r="D252" s="228" t="s">
        <v>152</v>
      </c>
      <c r="E252" s="229" t="s">
        <v>19</v>
      </c>
      <c r="F252" s="230" t="s">
        <v>369</v>
      </c>
      <c r="G252" s="227"/>
      <c r="H252" s="231">
        <v>19.908000000000001</v>
      </c>
      <c r="I252" s="232"/>
      <c r="J252" s="227"/>
      <c r="K252" s="227"/>
      <c r="L252" s="233"/>
      <c r="M252" s="234"/>
      <c r="N252" s="235"/>
      <c r="O252" s="235"/>
      <c r="P252" s="235"/>
      <c r="Q252" s="235"/>
      <c r="R252" s="235"/>
      <c r="S252" s="235"/>
      <c r="T252" s="236"/>
      <c r="U252" s="13"/>
      <c r="V252" s="13"/>
      <c r="W252" s="13"/>
      <c r="X252" s="13"/>
      <c r="Y252" s="13"/>
      <c r="Z252" s="13"/>
      <c r="AA252" s="13"/>
      <c r="AB252" s="13"/>
      <c r="AC252" s="13"/>
      <c r="AD252" s="13"/>
      <c r="AE252" s="13"/>
      <c r="AT252" s="237" t="s">
        <v>152</v>
      </c>
      <c r="AU252" s="237" t="s">
        <v>86</v>
      </c>
      <c r="AV252" s="13" t="s">
        <v>86</v>
      </c>
      <c r="AW252" s="13" t="s">
        <v>37</v>
      </c>
      <c r="AX252" s="13" t="s">
        <v>76</v>
      </c>
      <c r="AY252" s="237" t="s">
        <v>141</v>
      </c>
    </row>
    <row r="253" s="14" customFormat="1">
      <c r="A253" s="14"/>
      <c r="B253" s="238"/>
      <c r="C253" s="239"/>
      <c r="D253" s="228" t="s">
        <v>152</v>
      </c>
      <c r="E253" s="240" t="s">
        <v>19</v>
      </c>
      <c r="F253" s="241" t="s">
        <v>154</v>
      </c>
      <c r="G253" s="239"/>
      <c r="H253" s="242">
        <v>39.816000000000002</v>
      </c>
      <c r="I253" s="243"/>
      <c r="J253" s="239"/>
      <c r="K253" s="239"/>
      <c r="L253" s="244"/>
      <c r="M253" s="245"/>
      <c r="N253" s="246"/>
      <c r="O253" s="246"/>
      <c r="P253" s="246"/>
      <c r="Q253" s="246"/>
      <c r="R253" s="246"/>
      <c r="S253" s="246"/>
      <c r="T253" s="247"/>
      <c r="U253" s="14"/>
      <c r="V253" s="14"/>
      <c r="W253" s="14"/>
      <c r="X253" s="14"/>
      <c r="Y253" s="14"/>
      <c r="Z253" s="14"/>
      <c r="AA253" s="14"/>
      <c r="AB253" s="14"/>
      <c r="AC253" s="14"/>
      <c r="AD253" s="14"/>
      <c r="AE253" s="14"/>
      <c r="AT253" s="248" t="s">
        <v>152</v>
      </c>
      <c r="AU253" s="248" t="s">
        <v>86</v>
      </c>
      <c r="AV253" s="14" t="s">
        <v>148</v>
      </c>
      <c r="AW253" s="14" t="s">
        <v>37</v>
      </c>
      <c r="AX253" s="14" t="s">
        <v>84</v>
      </c>
      <c r="AY253" s="248" t="s">
        <v>141</v>
      </c>
    </row>
    <row r="254" s="12" customFormat="1" ht="22.8" customHeight="1">
      <c r="A254" s="12"/>
      <c r="B254" s="192"/>
      <c r="C254" s="193"/>
      <c r="D254" s="194" t="s">
        <v>75</v>
      </c>
      <c r="E254" s="206" t="s">
        <v>205</v>
      </c>
      <c r="F254" s="206" t="s">
        <v>370</v>
      </c>
      <c r="G254" s="193"/>
      <c r="H254" s="193"/>
      <c r="I254" s="196"/>
      <c r="J254" s="207">
        <f>BK254</f>
        <v>0</v>
      </c>
      <c r="K254" s="193"/>
      <c r="L254" s="198"/>
      <c r="M254" s="199"/>
      <c r="N254" s="200"/>
      <c r="O254" s="200"/>
      <c r="P254" s="201">
        <f>P255+SUM(P256:P259)</f>
        <v>0</v>
      </c>
      <c r="Q254" s="200"/>
      <c r="R254" s="201">
        <f>R255+SUM(R256:R259)</f>
        <v>0</v>
      </c>
      <c r="S254" s="200"/>
      <c r="T254" s="202">
        <f>T255+SUM(T256:T259)</f>
        <v>0</v>
      </c>
      <c r="U254" s="12"/>
      <c r="V254" s="12"/>
      <c r="W254" s="12"/>
      <c r="X254" s="12"/>
      <c r="Y254" s="12"/>
      <c r="Z254" s="12"/>
      <c r="AA254" s="12"/>
      <c r="AB254" s="12"/>
      <c r="AC254" s="12"/>
      <c r="AD254" s="12"/>
      <c r="AE254" s="12"/>
      <c r="AR254" s="203" t="s">
        <v>84</v>
      </c>
      <c r="AT254" s="204" t="s">
        <v>75</v>
      </c>
      <c r="AU254" s="204" t="s">
        <v>84</v>
      </c>
      <c r="AY254" s="203" t="s">
        <v>141</v>
      </c>
      <c r="BK254" s="205">
        <f>BK255+SUM(BK256:BK259)</f>
        <v>0</v>
      </c>
    </row>
    <row r="255" s="2" customFormat="1" ht="66.75" customHeight="1">
      <c r="A255" s="41"/>
      <c r="B255" s="42"/>
      <c r="C255" s="208" t="s">
        <v>371</v>
      </c>
      <c r="D255" s="208" t="s">
        <v>143</v>
      </c>
      <c r="E255" s="209" t="s">
        <v>372</v>
      </c>
      <c r="F255" s="210" t="s">
        <v>373</v>
      </c>
      <c r="G255" s="211" t="s">
        <v>374</v>
      </c>
      <c r="H255" s="212">
        <v>0.25</v>
      </c>
      <c r="I255" s="213"/>
      <c r="J255" s="214">
        <f>ROUND(I255*H255,2)</f>
        <v>0</v>
      </c>
      <c r="K255" s="210" t="s">
        <v>19</v>
      </c>
      <c r="L255" s="47"/>
      <c r="M255" s="215" t="s">
        <v>19</v>
      </c>
      <c r="N255" s="216" t="s">
        <v>47</v>
      </c>
      <c r="O255" s="87"/>
      <c r="P255" s="217">
        <f>O255*H255</f>
        <v>0</v>
      </c>
      <c r="Q255" s="217">
        <v>0</v>
      </c>
      <c r="R255" s="217">
        <f>Q255*H255</f>
        <v>0</v>
      </c>
      <c r="S255" s="217">
        <v>0</v>
      </c>
      <c r="T255" s="218">
        <f>S255*H255</f>
        <v>0</v>
      </c>
      <c r="U255" s="41"/>
      <c r="V255" s="41"/>
      <c r="W255" s="41"/>
      <c r="X255" s="41"/>
      <c r="Y255" s="41"/>
      <c r="Z255" s="41"/>
      <c r="AA255" s="41"/>
      <c r="AB255" s="41"/>
      <c r="AC255" s="41"/>
      <c r="AD255" s="41"/>
      <c r="AE255" s="41"/>
      <c r="AR255" s="219" t="s">
        <v>148</v>
      </c>
      <c r="AT255" s="219" t="s">
        <v>143</v>
      </c>
      <c r="AU255" s="219" t="s">
        <v>86</v>
      </c>
      <c r="AY255" s="20" t="s">
        <v>141</v>
      </c>
      <c r="BE255" s="220">
        <f>IF(N255="základní",J255,0)</f>
        <v>0</v>
      </c>
      <c r="BF255" s="220">
        <f>IF(N255="snížená",J255,0)</f>
        <v>0</v>
      </c>
      <c r="BG255" s="220">
        <f>IF(N255="zákl. přenesená",J255,0)</f>
        <v>0</v>
      </c>
      <c r="BH255" s="220">
        <f>IF(N255="sníž. přenesená",J255,0)</f>
        <v>0</v>
      </c>
      <c r="BI255" s="220">
        <f>IF(N255="nulová",J255,0)</f>
        <v>0</v>
      </c>
      <c r="BJ255" s="20" t="s">
        <v>84</v>
      </c>
      <c r="BK255" s="220">
        <f>ROUND(I255*H255,2)</f>
        <v>0</v>
      </c>
      <c r="BL255" s="20" t="s">
        <v>148</v>
      </c>
      <c r="BM255" s="219" t="s">
        <v>375</v>
      </c>
    </row>
    <row r="256" s="2" customFormat="1">
      <c r="A256" s="41"/>
      <c r="B256" s="42"/>
      <c r="C256" s="43"/>
      <c r="D256" s="228" t="s">
        <v>300</v>
      </c>
      <c r="E256" s="43"/>
      <c r="F256" s="280" t="s">
        <v>376</v>
      </c>
      <c r="G256" s="43"/>
      <c r="H256" s="43"/>
      <c r="I256" s="223"/>
      <c r="J256" s="43"/>
      <c r="K256" s="43"/>
      <c r="L256" s="47"/>
      <c r="M256" s="224"/>
      <c r="N256" s="225"/>
      <c r="O256" s="87"/>
      <c r="P256" s="87"/>
      <c r="Q256" s="87"/>
      <c r="R256" s="87"/>
      <c r="S256" s="87"/>
      <c r="T256" s="88"/>
      <c r="U256" s="41"/>
      <c r="V256" s="41"/>
      <c r="W256" s="41"/>
      <c r="X256" s="41"/>
      <c r="Y256" s="41"/>
      <c r="Z256" s="41"/>
      <c r="AA256" s="41"/>
      <c r="AB256" s="41"/>
      <c r="AC256" s="41"/>
      <c r="AD256" s="41"/>
      <c r="AE256" s="41"/>
      <c r="AT256" s="20" t="s">
        <v>300</v>
      </c>
      <c r="AU256" s="20" t="s">
        <v>86</v>
      </c>
    </row>
    <row r="257" s="2" customFormat="1" ht="16.5" customHeight="1">
      <c r="A257" s="41"/>
      <c r="B257" s="42"/>
      <c r="C257" s="208" t="s">
        <v>377</v>
      </c>
      <c r="D257" s="208" t="s">
        <v>143</v>
      </c>
      <c r="E257" s="209" t="s">
        <v>378</v>
      </c>
      <c r="F257" s="210" t="s">
        <v>379</v>
      </c>
      <c r="G257" s="211" t="s">
        <v>328</v>
      </c>
      <c r="H257" s="212">
        <v>1</v>
      </c>
      <c r="I257" s="213"/>
      <c r="J257" s="214">
        <f>ROUND(I257*H257,2)</f>
        <v>0</v>
      </c>
      <c r="K257" s="210" t="s">
        <v>19</v>
      </c>
      <c r="L257" s="47"/>
      <c r="M257" s="215" t="s">
        <v>19</v>
      </c>
      <c r="N257" s="216" t="s">
        <v>47</v>
      </c>
      <c r="O257" s="87"/>
      <c r="P257" s="217">
        <f>O257*H257</f>
        <v>0</v>
      </c>
      <c r="Q257" s="217">
        <v>0</v>
      </c>
      <c r="R257" s="217">
        <f>Q257*H257</f>
        <v>0</v>
      </c>
      <c r="S257" s="217">
        <v>0</v>
      </c>
      <c r="T257" s="218">
        <f>S257*H257</f>
        <v>0</v>
      </c>
      <c r="U257" s="41"/>
      <c r="V257" s="41"/>
      <c r="W257" s="41"/>
      <c r="X257" s="41"/>
      <c r="Y257" s="41"/>
      <c r="Z257" s="41"/>
      <c r="AA257" s="41"/>
      <c r="AB257" s="41"/>
      <c r="AC257" s="41"/>
      <c r="AD257" s="41"/>
      <c r="AE257" s="41"/>
      <c r="AR257" s="219" t="s">
        <v>148</v>
      </c>
      <c r="AT257" s="219" t="s">
        <v>143</v>
      </c>
      <c r="AU257" s="219" t="s">
        <v>86</v>
      </c>
      <c r="AY257" s="20" t="s">
        <v>141</v>
      </c>
      <c r="BE257" s="220">
        <f>IF(N257="základní",J257,0)</f>
        <v>0</v>
      </c>
      <c r="BF257" s="220">
        <f>IF(N257="snížená",J257,0)</f>
        <v>0</v>
      </c>
      <c r="BG257" s="220">
        <f>IF(N257="zákl. přenesená",J257,0)</f>
        <v>0</v>
      </c>
      <c r="BH257" s="220">
        <f>IF(N257="sníž. přenesená",J257,0)</f>
        <v>0</v>
      </c>
      <c r="BI257" s="220">
        <f>IF(N257="nulová",J257,0)</f>
        <v>0</v>
      </c>
      <c r="BJ257" s="20" t="s">
        <v>84</v>
      </c>
      <c r="BK257" s="220">
        <f>ROUND(I257*H257,2)</f>
        <v>0</v>
      </c>
      <c r="BL257" s="20" t="s">
        <v>148</v>
      </c>
      <c r="BM257" s="219" t="s">
        <v>380</v>
      </c>
    </row>
    <row r="258" s="2" customFormat="1">
      <c r="A258" s="41"/>
      <c r="B258" s="42"/>
      <c r="C258" s="43"/>
      <c r="D258" s="228" t="s">
        <v>300</v>
      </c>
      <c r="E258" s="43"/>
      <c r="F258" s="280" t="s">
        <v>381</v>
      </c>
      <c r="G258" s="43"/>
      <c r="H258" s="43"/>
      <c r="I258" s="223"/>
      <c r="J258" s="43"/>
      <c r="K258" s="43"/>
      <c r="L258" s="47"/>
      <c r="M258" s="224"/>
      <c r="N258" s="225"/>
      <c r="O258" s="87"/>
      <c r="P258" s="87"/>
      <c r="Q258" s="87"/>
      <c r="R258" s="87"/>
      <c r="S258" s="87"/>
      <c r="T258" s="88"/>
      <c r="U258" s="41"/>
      <c r="V258" s="41"/>
      <c r="W258" s="41"/>
      <c r="X258" s="41"/>
      <c r="Y258" s="41"/>
      <c r="Z258" s="41"/>
      <c r="AA258" s="41"/>
      <c r="AB258" s="41"/>
      <c r="AC258" s="41"/>
      <c r="AD258" s="41"/>
      <c r="AE258" s="41"/>
      <c r="AT258" s="20" t="s">
        <v>300</v>
      </c>
      <c r="AU258" s="20" t="s">
        <v>86</v>
      </c>
    </row>
    <row r="259" s="12" customFormat="1" ht="20.88" customHeight="1">
      <c r="A259" s="12"/>
      <c r="B259" s="192"/>
      <c r="C259" s="193"/>
      <c r="D259" s="194" t="s">
        <v>75</v>
      </c>
      <c r="E259" s="206" t="s">
        <v>382</v>
      </c>
      <c r="F259" s="206" t="s">
        <v>383</v>
      </c>
      <c r="G259" s="193"/>
      <c r="H259" s="193"/>
      <c r="I259" s="196"/>
      <c r="J259" s="207">
        <f>BK259</f>
        <v>0</v>
      </c>
      <c r="K259" s="193"/>
      <c r="L259" s="198"/>
      <c r="M259" s="199"/>
      <c r="N259" s="200"/>
      <c r="O259" s="200"/>
      <c r="P259" s="201">
        <f>SUM(P260:P261)</f>
        <v>0</v>
      </c>
      <c r="Q259" s="200"/>
      <c r="R259" s="201">
        <f>SUM(R260:R261)</f>
        <v>0</v>
      </c>
      <c r="S259" s="200"/>
      <c r="T259" s="202">
        <f>SUM(T260:T261)</f>
        <v>0</v>
      </c>
      <c r="U259" s="12"/>
      <c r="V259" s="12"/>
      <c r="W259" s="12"/>
      <c r="X259" s="12"/>
      <c r="Y259" s="12"/>
      <c r="Z259" s="12"/>
      <c r="AA259" s="12"/>
      <c r="AB259" s="12"/>
      <c r="AC259" s="12"/>
      <c r="AD259" s="12"/>
      <c r="AE259" s="12"/>
      <c r="AR259" s="203" t="s">
        <v>84</v>
      </c>
      <c r="AT259" s="204" t="s">
        <v>75</v>
      </c>
      <c r="AU259" s="204" t="s">
        <v>86</v>
      </c>
      <c r="AY259" s="203" t="s">
        <v>141</v>
      </c>
      <c r="BK259" s="205">
        <f>SUM(BK260:BK261)</f>
        <v>0</v>
      </c>
    </row>
    <row r="260" s="2" customFormat="1" ht="24.15" customHeight="1">
      <c r="A260" s="41"/>
      <c r="B260" s="42"/>
      <c r="C260" s="208" t="s">
        <v>384</v>
      </c>
      <c r="D260" s="208" t="s">
        <v>143</v>
      </c>
      <c r="E260" s="209" t="s">
        <v>385</v>
      </c>
      <c r="F260" s="210" t="s">
        <v>386</v>
      </c>
      <c r="G260" s="211" t="s">
        <v>328</v>
      </c>
      <c r="H260" s="212">
        <v>1</v>
      </c>
      <c r="I260" s="213"/>
      <c r="J260" s="214">
        <f>ROUND(I260*H260,2)</f>
        <v>0</v>
      </c>
      <c r="K260" s="210" t="s">
        <v>19</v>
      </c>
      <c r="L260" s="47"/>
      <c r="M260" s="215" t="s">
        <v>19</v>
      </c>
      <c r="N260" s="216" t="s">
        <v>47</v>
      </c>
      <c r="O260" s="87"/>
      <c r="P260" s="217">
        <f>O260*H260</f>
        <v>0</v>
      </c>
      <c r="Q260" s="217">
        <v>0</v>
      </c>
      <c r="R260" s="217">
        <f>Q260*H260</f>
        <v>0</v>
      </c>
      <c r="S260" s="217">
        <v>0</v>
      </c>
      <c r="T260" s="218">
        <f>S260*H260</f>
        <v>0</v>
      </c>
      <c r="U260" s="41"/>
      <c r="V260" s="41"/>
      <c r="W260" s="41"/>
      <c r="X260" s="41"/>
      <c r="Y260" s="41"/>
      <c r="Z260" s="41"/>
      <c r="AA260" s="41"/>
      <c r="AB260" s="41"/>
      <c r="AC260" s="41"/>
      <c r="AD260" s="41"/>
      <c r="AE260" s="41"/>
      <c r="AR260" s="219" t="s">
        <v>148</v>
      </c>
      <c r="AT260" s="219" t="s">
        <v>143</v>
      </c>
      <c r="AU260" s="219" t="s">
        <v>160</v>
      </c>
      <c r="AY260" s="20" t="s">
        <v>141</v>
      </c>
      <c r="BE260" s="220">
        <f>IF(N260="základní",J260,0)</f>
        <v>0</v>
      </c>
      <c r="BF260" s="220">
        <f>IF(N260="snížená",J260,0)</f>
        <v>0</v>
      </c>
      <c r="BG260" s="220">
        <f>IF(N260="zákl. přenesená",J260,0)</f>
        <v>0</v>
      </c>
      <c r="BH260" s="220">
        <f>IF(N260="sníž. přenesená",J260,0)</f>
        <v>0</v>
      </c>
      <c r="BI260" s="220">
        <f>IF(N260="nulová",J260,0)</f>
        <v>0</v>
      </c>
      <c r="BJ260" s="20" t="s">
        <v>84</v>
      </c>
      <c r="BK260" s="220">
        <f>ROUND(I260*H260,2)</f>
        <v>0</v>
      </c>
      <c r="BL260" s="20" t="s">
        <v>148</v>
      </c>
      <c r="BM260" s="219" t="s">
        <v>387</v>
      </c>
    </row>
    <row r="261" s="2" customFormat="1">
      <c r="A261" s="41"/>
      <c r="B261" s="42"/>
      <c r="C261" s="43"/>
      <c r="D261" s="228" t="s">
        <v>300</v>
      </c>
      <c r="E261" s="43"/>
      <c r="F261" s="280" t="s">
        <v>388</v>
      </c>
      <c r="G261" s="43"/>
      <c r="H261" s="43"/>
      <c r="I261" s="223"/>
      <c r="J261" s="43"/>
      <c r="K261" s="43"/>
      <c r="L261" s="47"/>
      <c r="M261" s="224"/>
      <c r="N261" s="225"/>
      <c r="O261" s="87"/>
      <c r="P261" s="87"/>
      <c r="Q261" s="87"/>
      <c r="R261" s="87"/>
      <c r="S261" s="87"/>
      <c r="T261" s="88"/>
      <c r="U261" s="41"/>
      <c r="V261" s="41"/>
      <c r="W261" s="41"/>
      <c r="X261" s="41"/>
      <c r="Y261" s="41"/>
      <c r="Z261" s="41"/>
      <c r="AA261" s="41"/>
      <c r="AB261" s="41"/>
      <c r="AC261" s="41"/>
      <c r="AD261" s="41"/>
      <c r="AE261" s="41"/>
      <c r="AT261" s="20" t="s">
        <v>300</v>
      </c>
      <c r="AU261" s="20" t="s">
        <v>160</v>
      </c>
    </row>
    <row r="262" s="12" customFormat="1" ht="22.8" customHeight="1">
      <c r="A262" s="12"/>
      <c r="B262" s="192"/>
      <c r="C262" s="193"/>
      <c r="D262" s="194" t="s">
        <v>75</v>
      </c>
      <c r="E262" s="206" t="s">
        <v>389</v>
      </c>
      <c r="F262" s="206" t="s">
        <v>390</v>
      </c>
      <c r="G262" s="193"/>
      <c r="H262" s="193"/>
      <c r="I262" s="196"/>
      <c r="J262" s="207">
        <f>BK262</f>
        <v>0</v>
      </c>
      <c r="K262" s="193"/>
      <c r="L262" s="198"/>
      <c r="M262" s="199"/>
      <c r="N262" s="200"/>
      <c r="O262" s="200"/>
      <c r="P262" s="201">
        <f>SUM(P263:P264)</f>
        <v>0</v>
      </c>
      <c r="Q262" s="200"/>
      <c r="R262" s="201">
        <f>SUM(R263:R264)</f>
        <v>0</v>
      </c>
      <c r="S262" s="200"/>
      <c r="T262" s="202">
        <f>SUM(T263:T264)</f>
        <v>0</v>
      </c>
      <c r="U262" s="12"/>
      <c r="V262" s="12"/>
      <c r="W262" s="12"/>
      <c r="X262" s="12"/>
      <c r="Y262" s="12"/>
      <c r="Z262" s="12"/>
      <c r="AA262" s="12"/>
      <c r="AB262" s="12"/>
      <c r="AC262" s="12"/>
      <c r="AD262" s="12"/>
      <c r="AE262" s="12"/>
      <c r="AR262" s="203" t="s">
        <v>84</v>
      </c>
      <c r="AT262" s="204" t="s">
        <v>75</v>
      </c>
      <c r="AU262" s="204" t="s">
        <v>84</v>
      </c>
      <c r="AY262" s="203" t="s">
        <v>141</v>
      </c>
      <c r="BK262" s="205">
        <f>SUM(BK263:BK264)</f>
        <v>0</v>
      </c>
    </row>
    <row r="263" s="2" customFormat="1" ht="33" customHeight="1">
      <c r="A263" s="41"/>
      <c r="B263" s="42"/>
      <c r="C263" s="208" t="s">
        <v>391</v>
      </c>
      <c r="D263" s="208" t="s">
        <v>143</v>
      </c>
      <c r="E263" s="209" t="s">
        <v>392</v>
      </c>
      <c r="F263" s="210" t="s">
        <v>393</v>
      </c>
      <c r="G263" s="211" t="s">
        <v>374</v>
      </c>
      <c r="H263" s="212">
        <v>882.02800000000002</v>
      </c>
      <c r="I263" s="213"/>
      <c r="J263" s="214">
        <f>ROUND(I263*H263,2)</f>
        <v>0</v>
      </c>
      <c r="K263" s="210" t="s">
        <v>147</v>
      </c>
      <c r="L263" s="47"/>
      <c r="M263" s="215" t="s">
        <v>19</v>
      </c>
      <c r="N263" s="216" t="s">
        <v>47</v>
      </c>
      <c r="O263" s="87"/>
      <c r="P263" s="217">
        <f>O263*H263</f>
        <v>0</v>
      </c>
      <c r="Q263" s="217">
        <v>0</v>
      </c>
      <c r="R263" s="217">
        <f>Q263*H263</f>
        <v>0</v>
      </c>
      <c r="S263" s="217">
        <v>0</v>
      </c>
      <c r="T263" s="218">
        <f>S263*H263</f>
        <v>0</v>
      </c>
      <c r="U263" s="41"/>
      <c r="V263" s="41"/>
      <c r="W263" s="41"/>
      <c r="X263" s="41"/>
      <c r="Y263" s="41"/>
      <c r="Z263" s="41"/>
      <c r="AA263" s="41"/>
      <c r="AB263" s="41"/>
      <c r="AC263" s="41"/>
      <c r="AD263" s="41"/>
      <c r="AE263" s="41"/>
      <c r="AR263" s="219" t="s">
        <v>148</v>
      </c>
      <c r="AT263" s="219" t="s">
        <v>143</v>
      </c>
      <c r="AU263" s="219" t="s">
        <v>86</v>
      </c>
      <c r="AY263" s="20" t="s">
        <v>141</v>
      </c>
      <c r="BE263" s="220">
        <f>IF(N263="základní",J263,0)</f>
        <v>0</v>
      </c>
      <c r="BF263" s="220">
        <f>IF(N263="snížená",J263,0)</f>
        <v>0</v>
      </c>
      <c r="BG263" s="220">
        <f>IF(N263="zákl. přenesená",J263,0)</f>
        <v>0</v>
      </c>
      <c r="BH263" s="220">
        <f>IF(N263="sníž. přenesená",J263,0)</f>
        <v>0</v>
      </c>
      <c r="BI263" s="220">
        <f>IF(N263="nulová",J263,0)</f>
        <v>0</v>
      </c>
      <c r="BJ263" s="20" t="s">
        <v>84</v>
      </c>
      <c r="BK263" s="220">
        <f>ROUND(I263*H263,2)</f>
        <v>0</v>
      </c>
      <c r="BL263" s="20" t="s">
        <v>148</v>
      </c>
      <c r="BM263" s="219" t="s">
        <v>394</v>
      </c>
    </row>
    <row r="264" s="2" customFormat="1">
      <c r="A264" s="41"/>
      <c r="B264" s="42"/>
      <c r="C264" s="43"/>
      <c r="D264" s="221" t="s">
        <v>150</v>
      </c>
      <c r="E264" s="43"/>
      <c r="F264" s="222" t="s">
        <v>395</v>
      </c>
      <c r="G264" s="43"/>
      <c r="H264" s="43"/>
      <c r="I264" s="223"/>
      <c r="J264" s="43"/>
      <c r="K264" s="43"/>
      <c r="L264" s="47"/>
      <c r="M264" s="281"/>
      <c r="N264" s="282"/>
      <c r="O264" s="283"/>
      <c r="P264" s="283"/>
      <c r="Q264" s="283"/>
      <c r="R264" s="283"/>
      <c r="S264" s="283"/>
      <c r="T264" s="284"/>
      <c r="U264" s="41"/>
      <c r="V264" s="41"/>
      <c r="W264" s="41"/>
      <c r="X264" s="41"/>
      <c r="Y264" s="41"/>
      <c r="Z264" s="41"/>
      <c r="AA264" s="41"/>
      <c r="AB264" s="41"/>
      <c r="AC264" s="41"/>
      <c r="AD264" s="41"/>
      <c r="AE264" s="41"/>
      <c r="AT264" s="20" t="s">
        <v>150</v>
      </c>
      <c r="AU264" s="20" t="s">
        <v>86</v>
      </c>
    </row>
    <row r="265" s="2" customFormat="1" ht="6.96" customHeight="1">
      <c r="A265" s="41"/>
      <c r="B265" s="62"/>
      <c r="C265" s="63"/>
      <c r="D265" s="63"/>
      <c r="E265" s="63"/>
      <c r="F265" s="63"/>
      <c r="G265" s="63"/>
      <c r="H265" s="63"/>
      <c r="I265" s="63"/>
      <c r="J265" s="63"/>
      <c r="K265" s="63"/>
      <c r="L265" s="47"/>
      <c r="M265" s="41"/>
      <c r="O265" s="41"/>
      <c r="P265" s="41"/>
      <c r="Q265" s="41"/>
      <c r="R265" s="41"/>
      <c r="S265" s="41"/>
      <c r="T265" s="41"/>
      <c r="U265" s="41"/>
      <c r="V265" s="41"/>
      <c r="W265" s="41"/>
      <c r="X265" s="41"/>
      <c r="Y265" s="41"/>
      <c r="Z265" s="41"/>
      <c r="AA265" s="41"/>
      <c r="AB265" s="41"/>
      <c r="AC265" s="41"/>
      <c r="AD265" s="41"/>
      <c r="AE265" s="41"/>
    </row>
  </sheetData>
  <sheetProtection sheet="1" autoFilter="0" formatColumns="0" formatRows="0" objects="1" scenarios="1" spinCount="100000" saltValue="Do9UD8MBVYB2CO/klxOnDOCoW1DaWLFL+f7d0wh1nvLRQC31YGa/DzZAcOr7B3Nk8e7cIOg0hEjcomtz2askhg==" hashValue="qRtl6dUwISeVav0sJi41vMXFK0so9eHozbhoOr2bfjF0B8O1Cu0MSZuHKfhdWqVtIlYqKUyThONJFR0p9svWKQ==" algorithmName="SHA-512" password="CC35"/>
  <autoFilter ref="C84:K264"/>
  <mergeCells count="9">
    <mergeCell ref="E7:H7"/>
    <mergeCell ref="E9:H9"/>
    <mergeCell ref="E18:H18"/>
    <mergeCell ref="E27:H27"/>
    <mergeCell ref="E48:H48"/>
    <mergeCell ref="E50:H50"/>
    <mergeCell ref="E75:H75"/>
    <mergeCell ref="E77:H77"/>
    <mergeCell ref="L2:V2"/>
  </mergeCells>
  <hyperlinks>
    <hyperlink ref="F89" r:id="rId1" display="https://podminky.urs.cz/item/CS_URS_2025_01/114203104"/>
    <hyperlink ref="F93" r:id="rId2" display="https://podminky.urs.cz/item/CS_URS_2025_01/114203201"/>
    <hyperlink ref="F97" r:id="rId3" display="https://podminky.urs.cz/item/CS_URS_2025_01/114253301"/>
    <hyperlink ref="F101" r:id="rId4" display="https://podminky.urs.cz/item/CS_URS_2025_01/121151113"/>
    <hyperlink ref="F105" r:id="rId5" display="https://podminky.urs.cz/item/CS_URS_2025_01/122251104"/>
    <hyperlink ref="F112" r:id="rId6" display="https://podminky.urs.cz/item/CS_URS_2025_01/131251104"/>
    <hyperlink ref="F124" r:id="rId7" display="https://podminky.urs.cz/item/CS_URS_2025_01/131351104"/>
    <hyperlink ref="F128" r:id="rId8" display="https://podminky.urs.cz/item/CS_URS_2025_01/161151103"/>
    <hyperlink ref="F132" r:id="rId9" display="https://podminky.urs.cz/item/CS_URS_2025_01/161151113"/>
    <hyperlink ref="F136" r:id="rId10" display="https://podminky.urs.cz/item/CS_URS_2025_01/162251101"/>
    <hyperlink ref="F140" r:id="rId11" display="https://podminky.urs.cz/item/CS_URS_2025_01/171103201"/>
    <hyperlink ref="F147" r:id="rId12" display="https://podminky.urs.cz/item/CS_URS_2025_01/171152501"/>
    <hyperlink ref="F151" r:id="rId13" display="https://podminky.urs.cz/item/CS_URS_2025_01/171151103"/>
    <hyperlink ref="F156" r:id="rId14" display="https://podminky.urs.cz/item/CS_URS_2025_01/171151103"/>
    <hyperlink ref="F171" r:id="rId15" display="https://podminky.urs.cz/item/CS_URS_2025_01/181351103"/>
    <hyperlink ref="F175" r:id="rId16" display="https://podminky.urs.cz/item/CS_URS_2025_01/181451121"/>
    <hyperlink ref="F181" r:id="rId17" display="https://podminky.urs.cz/item/CS_URS_2025_01/181451123"/>
    <hyperlink ref="F188" r:id="rId18" display="https://podminky.urs.cz/item/CS_URS_2025_01/181951111"/>
    <hyperlink ref="F192" r:id="rId19" display="https://podminky.urs.cz/item/CS_URS_2025_01/182151111"/>
    <hyperlink ref="F196" r:id="rId20" display="https://podminky.urs.cz/item/CS_URS_2025_01/182351123"/>
    <hyperlink ref="F221" r:id="rId21" display="https://podminky.urs.cz/item/CS_URS_2025_01/451971112"/>
    <hyperlink ref="F228" r:id="rId22" display="https://podminky.urs.cz/item/CS_URS_2025_01/457531111"/>
    <hyperlink ref="F238" r:id="rId23" display="https://podminky.urs.cz/item/CS_URS_2025_01/463211153"/>
    <hyperlink ref="F264" r:id="rId24" display="https://podminky.urs.cz/item/CS_URS_2025_01/998332011"/>
  </hyperlinks>
  <pageMargins left="0.39375" right="0.39375" top="0.39375" bottom="0.39375" header="0" footer="0"/>
  <pageSetup paperSize="9" orientation="portrait" blackAndWhite="1" fitToHeight="100"/>
  <headerFooter>
    <oddFooter>&amp;CStrana &amp;P z &amp;N</oddFooter>
  </headerFooter>
  <drawing r:id="rId25"/>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89</v>
      </c>
      <c r="AZ2" s="131" t="s">
        <v>396</v>
      </c>
      <c r="BA2" s="131" t="s">
        <v>19</v>
      </c>
      <c r="BB2" s="131" t="s">
        <v>19</v>
      </c>
      <c r="BC2" s="131" t="s">
        <v>397</v>
      </c>
      <c r="BD2" s="131" t="s">
        <v>86</v>
      </c>
    </row>
    <row r="3" s="1" customFormat="1" ht="6.96" customHeight="1">
      <c r="B3" s="132"/>
      <c r="C3" s="133"/>
      <c r="D3" s="133"/>
      <c r="E3" s="133"/>
      <c r="F3" s="133"/>
      <c r="G3" s="133"/>
      <c r="H3" s="133"/>
      <c r="I3" s="133"/>
      <c r="J3" s="133"/>
      <c r="K3" s="133"/>
      <c r="L3" s="23"/>
      <c r="AT3" s="20" t="s">
        <v>86</v>
      </c>
      <c r="AZ3" s="131" t="s">
        <v>398</v>
      </c>
      <c r="BA3" s="131" t="s">
        <v>19</v>
      </c>
      <c r="BB3" s="131" t="s">
        <v>19</v>
      </c>
      <c r="BC3" s="131" t="s">
        <v>399</v>
      </c>
      <c r="BD3" s="131" t="s">
        <v>86</v>
      </c>
    </row>
    <row r="4" s="1" customFormat="1" ht="24.96" customHeight="1">
      <c r="B4" s="23"/>
      <c r="D4" s="134" t="s">
        <v>97</v>
      </c>
      <c r="L4" s="23"/>
      <c r="M4" s="135" t="s">
        <v>10</v>
      </c>
      <c r="AT4" s="20" t="s">
        <v>4</v>
      </c>
    </row>
    <row r="5" s="1" customFormat="1" ht="6.96" customHeight="1">
      <c r="B5" s="23"/>
      <c r="L5" s="23"/>
    </row>
    <row r="6" s="1" customFormat="1" ht="12" customHeight="1">
      <c r="B6" s="23"/>
      <c r="D6" s="136" t="s">
        <v>16</v>
      </c>
      <c r="L6" s="23"/>
    </row>
    <row r="7" s="1" customFormat="1" ht="26.25" customHeight="1">
      <c r="B7" s="23"/>
      <c r="E7" s="137" t="str">
        <f>'Rekapitulace stavby'!K6</f>
        <v>Svitava, úprava Letovice, ř. km 60,922 - 62,290, Letovice, oprava hrází, odtěžení sedimentu</v>
      </c>
      <c r="F7" s="136"/>
      <c r="G7" s="136"/>
      <c r="H7" s="136"/>
      <c r="L7" s="23"/>
    </row>
    <row r="8" s="2" customFormat="1" ht="12" customHeight="1">
      <c r="A8" s="41"/>
      <c r="B8" s="47"/>
      <c r="C8" s="41"/>
      <c r="D8" s="136" t="s">
        <v>106</v>
      </c>
      <c r="E8" s="41"/>
      <c r="F8" s="41"/>
      <c r="G8" s="41"/>
      <c r="H8" s="41"/>
      <c r="I8" s="41"/>
      <c r="J8" s="41"/>
      <c r="K8" s="41"/>
      <c r="L8" s="138"/>
      <c r="S8" s="41"/>
      <c r="T8" s="41"/>
      <c r="U8" s="41"/>
      <c r="V8" s="41"/>
      <c r="W8" s="41"/>
      <c r="X8" s="41"/>
      <c r="Y8" s="41"/>
      <c r="Z8" s="41"/>
      <c r="AA8" s="41"/>
      <c r="AB8" s="41"/>
      <c r="AC8" s="41"/>
      <c r="AD8" s="41"/>
      <c r="AE8" s="41"/>
    </row>
    <row r="9" s="2" customFormat="1" ht="16.5" customHeight="1">
      <c r="A9" s="41"/>
      <c r="B9" s="47"/>
      <c r="C9" s="41"/>
      <c r="D9" s="41"/>
      <c r="E9" s="139" t="s">
        <v>400</v>
      </c>
      <c r="F9" s="41"/>
      <c r="G9" s="41"/>
      <c r="H9" s="41"/>
      <c r="I9" s="41"/>
      <c r="J9" s="41"/>
      <c r="K9" s="41"/>
      <c r="L9" s="138"/>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8"/>
      <c r="S10" s="41"/>
      <c r="T10" s="41"/>
      <c r="U10" s="41"/>
      <c r="V10" s="41"/>
      <c r="W10" s="41"/>
      <c r="X10" s="41"/>
      <c r="Y10" s="41"/>
      <c r="Z10" s="41"/>
      <c r="AA10" s="41"/>
      <c r="AB10" s="41"/>
      <c r="AC10" s="41"/>
      <c r="AD10" s="41"/>
      <c r="AE10" s="41"/>
    </row>
    <row r="11" s="2" customFormat="1" ht="12" customHeight="1">
      <c r="A11" s="41"/>
      <c r="B11" s="47"/>
      <c r="C11" s="41"/>
      <c r="D11" s="136" t="s">
        <v>18</v>
      </c>
      <c r="E11" s="41"/>
      <c r="F11" s="140" t="s">
        <v>19</v>
      </c>
      <c r="G11" s="41"/>
      <c r="H11" s="41"/>
      <c r="I11" s="136" t="s">
        <v>20</v>
      </c>
      <c r="J11" s="140" t="s">
        <v>19</v>
      </c>
      <c r="K11" s="41"/>
      <c r="L11" s="138"/>
      <c r="S11" s="41"/>
      <c r="T11" s="41"/>
      <c r="U11" s="41"/>
      <c r="V11" s="41"/>
      <c r="W11" s="41"/>
      <c r="X11" s="41"/>
      <c r="Y11" s="41"/>
      <c r="Z11" s="41"/>
      <c r="AA11" s="41"/>
      <c r="AB11" s="41"/>
      <c r="AC11" s="41"/>
      <c r="AD11" s="41"/>
      <c r="AE11" s="41"/>
    </row>
    <row r="12" s="2" customFormat="1" ht="12" customHeight="1">
      <c r="A12" s="41"/>
      <c r="B12" s="47"/>
      <c r="C12" s="41"/>
      <c r="D12" s="136" t="s">
        <v>21</v>
      </c>
      <c r="E12" s="41"/>
      <c r="F12" s="140" t="s">
        <v>22</v>
      </c>
      <c r="G12" s="41"/>
      <c r="H12" s="41"/>
      <c r="I12" s="136" t="s">
        <v>23</v>
      </c>
      <c r="J12" s="141" t="str">
        <f>'Rekapitulace stavby'!AN8</f>
        <v>4. 4. 2025</v>
      </c>
      <c r="K12" s="41"/>
      <c r="L12" s="138"/>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8"/>
      <c r="S13" s="41"/>
      <c r="T13" s="41"/>
      <c r="U13" s="41"/>
      <c r="V13" s="41"/>
      <c r="W13" s="41"/>
      <c r="X13" s="41"/>
      <c r="Y13" s="41"/>
      <c r="Z13" s="41"/>
      <c r="AA13" s="41"/>
      <c r="AB13" s="41"/>
      <c r="AC13" s="41"/>
      <c r="AD13" s="41"/>
      <c r="AE13" s="41"/>
    </row>
    <row r="14" s="2" customFormat="1" ht="12" customHeight="1">
      <c r="A14" s="41"/>
      <c r="B14" s="47"/>
      <c r="C14" s="41"/>
      <c r="D14" s="136" t="s">
        <v>25</v>
      </c>
      <c r="E14" s="41"/>
      <c r="F14" s="41"/>
      <c r="G14" s="41"/>
      <c r="H14" s="41"/>
      <c r="I14" s="136" t="s">
        <v>26</v>
      </c>
      <c r="J14" s="140" t="s">
        <v>27</v>
      </c>
      <c r="K14" s="41"/>
      <c r="L14" s="138"/>
      <c r="S14" s="41"/>
      <c r="T14" s="41"/>
      <c r="U14" s="41"/>
      <c r="V14" s="41"/>
      <c r="W14" s="41"/>
      <c r="X14" s="41"/>
      <c r="Y14" s="41"/>
      <c r="Z14" s="41"/>
      <c r="AA14" s="41"/>
      <c r="AB14" s="41"/>
      <c r="AC14" s="41"/>
      <c r="AD14" s="41"/>
      <c r="AE14" s="41"/>
    </row>
    <row r="15" s="2" customFormat="1" ht="18" customHeight="1">
      <c r="A15" s="41"/>
      <c r="B15" s="47"/>
      <c r="C15" s="41"/>
      <c r="D15" s="41"/>
      <c r="E15" s="140" t="s">
        <v>28</v>
      </c>
      <c r="F15" s="41"/>
      <c r="G15" s="41"/>
      <c r="H15" s="41"/>
      <c r="I15" s="136" t="s">
        <v>29</v>
      </c>
      <c r="J15" s="140" t="s">
        <v>30</v>
      </c>
      <c r="K15" s="41"/>
      <c r="L15" s="138"/>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8"/>
      <c r="S16" s="41"/>
      <c r="T16" s="41"/>
      <c r="U16" s="41"/>
      <c r="V16" s="41"/>
      <c r="W16" s="41"/>
      <c r="X16" s="41"/>
      <c r="Y16" s="41"/>
      <c r="Z16" s="41"/>
      <c r="AA16" s="41"/>
      <c r="AB16" s="41"/>
      <c r="AC16" s="41"/>
      <c r="AD16" s="41"/>
      <c r="AE16" s="41"/>
    </row>
    <row r="17" s="2" customFormat="1" ht="12" customHeight="1">
      <c r="A17" s="41"/>
      <c r="B17" s="47"/>
      <c r="C17" s="41"/>
      <c r="D17" s="136" t="s">
        <v>31</v>
      </c>
      <c r="E17" s="41"/>
      <c r="F17" s="41"/>
      <c r="G17" s="41"/>
      <c r="H17" s="41"/>
      <c r="I17" s="136" t="s">
        <v>26</v>
      </c>
      <c r="J17" s="36" t="str">
        <f>'Rekapitulace stavby'!AN13</f>
        <v>Vyplň údaj</v>
      </c>
      <c r="K17" s="41"/>
      <c r="L17" s="138"/>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40"/>
      <c r="G18" s="140"/>
      <c r="H18" s="140"/>
      <c r="I18" s="136" t="s">
        <v>29</v>
      </c>
      <c r="J18" s="36" t="str">
        <f>'Rekapitulace stavby'!AN14</f>
        <v>Vyplň údaj</v>
      </c>
      <c r="K18" s="41"/>
      <c r="L18" s="138"/>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8"/>
      <c r="S19" s="41"/>
      <c r="T19" s="41"/>
      <c r="U19" s="41"/>
      <c r="V19" s="41"/>
      <c r="W19" s="41"/>
      <c r="X19" s="41"/>
      <c r="Y19" s="41"/>
      <c r="Z19" s="41"/>
      <c r="AA19" s="41"/>
      <c r="AB19" s="41"/>
      <c r="AC19" s="41"/>
      <c r="AD19" s="41"/>
      <c r="AE19" s="41"/>
    </row>
    <row r="20" s="2" customFormat="1" ht="12" customHeight="1">
      <c r="A20" s="41"/>
      <c r="B20" s="47"/>
      <c r="C20" s="41"/>
      <c r="D20" s="136" t="s">
        <v>33</v>
      </c>
      <c r="E20" s="41"/>
      <c r="F20" s="41"/>
      <c r="G20" s="41"/>
      <c r="H20" s="41"/>
      <c r="I20" s="136" t="s">
        <v>26</v>
      </c>
      <c r="J20" s="140" t="s">
        <v>34</v>
      </c>
      <c r="K20" s="41"/>
      <c r="L20" s="138"/>
      <c r="S20" s="41"/>
      <c r="T20" s="41"/>
      <c r="U20" s="41"/>
      <c r="V20" s="41"/>
      <c r="W20" s="41"/>
      <c r="X20" s="41"/>
      <c r="Y20" s="41"/>
      <c r="Z20" s="41"/>
      <c r="AA20" s="41"/>
      <c r="AB20" s="41"/>
      <c r="AC20" s="41"/>
      <c r="AD20" s="41"/>
      <c r="AE20" s="41"/>
    </row>
    <row r="21" s="2" customFormat="1" ht="18" customHeight="1">
      <c r="A21" s="41"/>
      <c r="B21" s="47"/>
      <c r="C21" s="41"/>
      <c r="D21" s="41"/>
      <c r="E21" s="140" t="s">
        <v>35</v>
      </c>
      <c r="F21" s="41"/>
      <c r="G21" s="41"/>
      <c r="H21" s="41"/>
      <c r="I21" s="136" t="s">
        <v>29</v>
      </c>
      <c r="J21" s="140" t="s">
        <v>36</v>
      </c>
      <c r="K21" s="41"/>
      <c r="L21" s="138"/>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8"/>
      <c r="S22" s="41"/>
      <c r="T22" s="41"/>
      <c r="U22" s="41"/>
      <c r="V22" s="41"/>
      <c r="W22" s="41"/>
      <c r="X22" s="41"/>
      <c r="Y22" s="41"/>
      <c r="Z22" s="41"/>
      <c r="AA22" s="41"/>
      <c r="AB22" s="41"/>
      <c r="AC22" s="41"/>
      <c r="AD22" s="41"/>
      <c r="AE22" s="41"/>
    </row>
    <row r="23" s="2" customFormat="1" ht="12" customHeight="1">
      <c r="A23" s="41"/>
      <c r="B23" s="47"/>
      <c r="C23" s="41"/>
      <c r="D23" s="136" t="s">
        <v>38</v>
      </c>
      <c r="E23" s="41"/>
      <c r="F23" s="41"/>
      <c r="G23" s="41"/>
      <c r="H23" s="41"/>
      <c r="I23" s="136" t="s">
        <v>26</v>
      </c>
      <c r="J23" s="140" t="s">
        <v>19</v>
      </c>
      <c r="K23" s="41"/>
      <c r="L23" s="138"/>
      <c r="S23" s="41"/>
      <c r="T23" s="41"/>
      <c r="U23" s="41"/>
      <c r="V23" s="41"/>
      <c r="W23" s="41"/>
      <c r="X23" s="41"/>
      <c r="Y23" s="41"/>
      <c r="Z23" s="41"/>
      <c r="AA23" s="41"/>
      <c r="AB23" s="41"/>
      <c r="AC23" s="41"/>
      <c r="AD23" s="41"/>
      <c r="AE23" s="41"/>
    </row>
    <row r="24" s="2" customFormat="1" ht="18" customHeight="1">
      <c r="A24" s="41"/>
      <c r="B24" s="47"/>
      <c r="C24" s="41"/>
      <c r="D24" s="41"/>
      <c r="E24" s="140" t="s">
        <v>39</v>
      </c>
      <c r="F24" s="41"/>
      <c r="G24" s="41"/>
      <c r="H24" s="41"/>
      <c r="I24" s="136" t="s">
        <v>29</v>
      </c>
      <c r="J24" s="140" t="s">
        <v>19</v>
      </c>
      <c r="K24" s="41"/>
      <c r="L24" s="138"/>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8"/>
      <c r="S25" s="41"/>
      <c r="T25" s="41"/>
      <c r="U25" s="41"/>
      <c r="V25" s="41"/>
      <c r="W25" s="41"/>
      <c r="X25" s="41"/>
      <c r="Y25" s="41"/>
      <c r="Z25" s="41"/>
      <c r="AA25" s="41"/>
      <c r="AB25" s="41"/>
      <c r="AC25" s="41"/>
      <c r="AD25" s="41"/>
      <c r="AE25" s="41"/>
    </row>
    <row r="26" s="2" customFormat="1" ht="12" customHeight="1">
      <c r="A26" s="41"/>
      <c r="B26" s="47"/>
      <c r="C26" s="41"/>
      <c r="D26" s="136" t="s">
        <v>40</v>
      </c>
      <c r="E26" s="41"/>
      <c r="F26" s="41"/>
      <c r="G26" s="41"/>
      <c r="H26" s="41"/>
      <c r="I26" s="41"/>
      <c r="J26" s="41"/>
      <c r="K26" s="41"/>
      <c r="L26" s="138"/>
      <c r="S26" s="41"/>
      <c r="T26" s="41"/>
      <c r="U26" s="41"/>
      <c r="V26" s="41"/>
      <c r="W26" s="41"/>
      <c r="X26" s="41"/>
      <c r="Y26" s="41"/>
      <c r="Z26" s="41"/>
      <c r="AA26" s="41"/>
      <c r="AB26" s="41"/>
      <c r="AC26" s="41"/>
      <c r="AD26" s="41"/>
      <c r="AE26" s="41"/>
    </row>
    <row r="27" s="8" customFormat="1" ht="16.5" customHeight="1">
      <c r="A27" s="142"/>
      <c r="B27" s="143"/>
      <c r="C27" s="142"/>
      <c r="D27" s="142"/>
      <c r="E27" s="144" t="s">
        <v>19</v>
      </c>
      <c r="F27" s="144"/>
      <c r="G27" s="144"/>
      <c r="H27" s="144"/>
      <c r="I27" s="142"/>
      <c r="J27" s="142"/>
      <c r="K27" s="142"/>
      <c r="L27" s="145"/>
      <c r="S27" s="142"/>
      <c r="T27" s="142"/>
      <c r="U27" s="142"/>
      <c r="V27" s="142"/>
      <c r="W27" s="142"/>
      <c r="X27" s="142"/>
      <c r="Y27" s="142"/>
      <c r="Z27" s="142"/>
      <c r="AA27" s="142"/>
      <c r="AB27" s="142"/>
      <c r="AC27" s="142"/>
      <c r="AD27" s="142"/>
      <c r="AE27" s="142"/>
    </row>
    <row r="28" s="2" customFormat="1" ht="6.96" customHeight="1">
      <c r="A28" s="41"/>
      <c r="B28" s="47"/>
      <c r="C28" s="41"/>
      <c r="D28" s="41"/>
      <c r="E28" s="41"/>
      <c r="F28" s="41"/>
      <c r="G28" s="41"/>
      <c r="H28" s="41"/>
      <c r="I28" s="41"/>
      <c r="J28" s="41"/>
      <c r="K28" s="41"/>
      <c r="L28" s="138"/>
      <c r="S28" s="41"/>
      <c r="T28" s="41"/>
      <c r="U28" s="41"/>
      <c r="V28" s="41"/>
      <c r="W28" s="41"/>
      <c r="X28" s="41"/>
      <c r="Y28" s="41"/>
      <c r="Z28" s="41"/>
      <c r="AA28" s="41"/>
      <c r="AB28" s="41"/>
      <c r="AC28" s="41"/>
      <c r="AD28" s="41"/>
      <c r="AE28" s="41"/>
    </row>
    <row r="29" s="2" customFormat="1" ht="6.96" customHeight="1">
      <c r="A29" s="41"/>
      <c r="B29" s="47"/>
      <c r="C29" s="41"/>
      <c r="D29" s="146"/>
      <c r="E29" s="146"/>
      <c r="F29" s="146"/>
      <c r="G29" s="146"/>
      <c r="H29" s="146"/>
      <c r="I29" s="146"/>
      <c r="J29" s="146"/>
      <c r="K29" s="146"/>
      <c r="L29" s="138"/>
      <c r="S29" s="41"/>
      <c r="T29" s="41"/>
      <c r="U29" s="41"/>
      <c r="V29" s="41"/>
      <c r="W29" s="41"/>
      <c r="X29" s="41"/>
      <c r="Y29" s="41"/>
      <c r="Z29" s="41"/>
      <c r="AA29" s="41"/>
      <c r="AB29" s="41"/>
      <c r="AC29" s="41"/>
      <c r="AD29" s="41"/>
      <c r="AE29" s="41"/>
    </row>
    <row r="30" s="2" customFormat="1" ht="25.44" customHeight="1">
      <c r="A30" s="41"/>
      <c r="B30" s="47"/>
      <c r="C30" s="41"/>
      <c r="D30" s="147" t="s">
        <v>42</v>
      </c>
      <c r="E30" s="41"/>
      <c r="F30" s="41"/>
      <c r="G30" s="41"/>
      <c r="H30" s="41"/>
      <c r="I30" s="41"/>
      <c r="J30" s="148">
        <f>ROUND(J82, 2)</f>
        <v>0</v>
      </c>
      <c r="K30" s="41"/>
      <c r="L30" s="138"/>
      <c r="S30" s="41"/>
      <c r="T30" s="41"/>
      <c r="U30" s="41"/>
      <c r="V30" s="41"/>
      <c r="W30" s="41"/>
      <c r="X30" s="41"/>
      <c r="Y30" s="41"/>
      <c r="Z30" s="41"/>
      <c r="AA30" s="41"/>
      <c r="AB30" s="41"/>
      <c r="AC30" s="41"/>
      <c r="AD30" s="41"/>
      <c r="AE30" s="41"/>
    </row>
    <row r="31" s="2" customFormat="1" ht="6.96" customHeight="1">
      <c r="A31" s="41"/>
      <c r="B31" s="47"/>
      <c r="C31" s="41"/>
      <c r="D31" s="146"/>
      <c r="E31" s="146"/>
      <c r="F31" s="146"/>
      <c r="G31" s="146"/>
      <c r="H31" s="146"/>
      <c r="I31" s="146"/>
      <c r="J31" s="146"/>
      <c r="K31" s="146"/>
      <c r="L31" s="138"/>
      <c r="S31" s="41"/>
      <c r="T31" s="41"/>
      <c r="U31" s="41"/>
      <c r="V31" s="41"/>
      <c r="W31" s="41"/>
      <c r="X31" s="41"/>
      <c r="Y31" s="41"/>
      <c r="Z31" s="41"/>
      <c r="AA31" s="41"/>
      <c r="AB31" s="41"/>
      <c r="AC31" s="41"/>
      <c r="AD31" s="41"/>
      <c r="AE31" s="41"/>
    </row>
    <row r="32" s="2" customFormat="1" ht="14.4" customHeight="1">
      <c r="A32" s="41"/>
      <c r="B32" s="47"/>
      <c r="C32" s="41"/>
      <c r="D32" s="41"/>
      <c r="E32" s="41"/>
      <c r="F32" s="149" t="s">
        <v>44</v>
      </c>
      <c r="G32" s="41"/>
      <c r="H32" s="41"/>
      <c r="I32" s="149" t="s">
        <v>43</v>
      </c>
      <c r="J32" s="149" t="s">
        <v>45</v>
      </c>
      <c r="K32" s="41"/>
      <c r="L32" s="138"/>
      <c r="S32" s="41"/>
      <c r="T32" s="41"/>
      <c r="U32" s="41"/>
      <c r="V32" s="41"/>
      <c r="W32" s="41"/>
      <c r="X32" s="41"/>
      <c r="Y32" s="41"/>
      <c r="Z32" s="41"/>
      <c r="AA32" s="41"/>
      <c r="AB32" s="41"/>
      <c r="AC32" s="41"/>
      <c r="AD32" s="41"/>
      <c r="AE32" s="41"/>
    </row>
    <row r="33" s="2" customFormat="1" ht="14.4" customHeight="1">
      <c r="A33" s="41"/>
      <c r="B33" s="47"/>
      <c r="C33" s="41"/>
      <c r="D33" s="150" t="s">
        <v>46</v>
      </c>
      <c r="E33" s="136" t="s">
        <v>47</v>
      </c>
      <c r="F33" s="151">
        <f>ROUND((SUM(BE82:BE116)),  2)</f>
        <v>0</v>
      </c>
      <c r="G33" s="41"/>
      <c r="H33" s="41"/>
      <c r="I33" s="152">
        <v>0.20999999999999999</v>
      </c>
      <c r="J33" s="151">
        <f>ROUND(((SUM(BE82:BE116))*I33),  2)</f>
        <v>0</v>
      </c>
      <c r="K33" s="41"/>
      <c r="L33" s="138"/>
      <c r="S33" s="41"/>
      <c r="T33" s="41"/>
      <c r="U33" s="41"/>
      <c r="V33" s="41"/>
      <c r="W33" s="41"/>
      <c r="X33" s="41"/>
      <c r="Y33" s="41"/>
      <c r="Z33" s="41"/>
      <c r="AA33" s="41"/>
      <c r="AB33" s="41"/>
      <c r="AC33" s="41"/>
      <c r="AD33" s="41"/>
      <c r="AE33" s="41"/>
    </row>
    <row r="34" s="2" customFormat="1" ht="14.4" customHeight="1">
      <c r="A34" s="41"/>
      <c r="B34" s="47"/>
      <c r="C34" s="41"/>
      <c r="D34" s="41"/>
      <c r="E34" s="136" t="s">
        <v>48</v>
      </c>
      <c r="F34" s="151">
        <f>ROUND((SUM(BF82:BF116)),  2)</f>
        <v>0</v>
      </c>
      <c r="G34" s="41"/>
      <c r="H34" s="41"/>
      <c r="I34" s="152">
        <v>0.12</v>
      </c>
      <c r="J34" s="151">
        <f>ROUND(((SUM(BF82:BF116))*I34),  2)</f>
        <v>0</v>
      </c>
      <c r="K34" s="41"/>
      <c r="L34" s="138"/>
      <c r="S34" s="41"/>
      <c r="T34" s="41"/>
      <c r="U34" s="41"/>
      <c r="V34" s="41"/>
      <c r="W34" s="41"/>
      <c r="X34" s="41"/>
      <c r="Y34" s="41"/>
      <c r="Z34" s="41"/>
      <c r="AA34" s="41"/>
      <c r="AB34" s="41"/>
      <c r="AC34" s="41"/>
      <c r="AD34" s="41"/>
      <c r="AE34" s="41"/>
    </row>
    <row r="35" hidden="1" s="2" customFormat="1" ht="14.4" customHeight="1">
      <c r="A35" s="41"/>
      <c r="B35" s="47"/>
      <c r="C35" s="41"/>
      <c r="D35" s="41"/>
      <c r="E35" s="136" t="s">
        <v>49</v>
      </c>
      <c r="F35" s="151">
        <f>ROUND((SUM(BG82:BG116)),  2)</f>
        <v>0</v>
      </c>
      <c r="G35" s="41"/>
      <c r="H35" s="41"/>
      <c r="I35" s="152">
        <v>0.20999999999999999</v>
      </c>
      <c r="J35" s="151">
        <f>0</f>
        <v>0</v>
      </c>
      <c r="K35" s="41"/>
      <c r="L35" s="138"/>
      <c r="S35" s="41"/>
      <c r="T35" s="41"/>
      <c r="U35" s="41"/>
      <c r="V35" s="41"/>
      <c r="W35" s="41"/>
      <c r="X35" s="41"/>
      <c r="Y35" s="41"/>
      <c r="Z35" s="41"/>
      <c r="AA35" s="41"/>
      <c r="AB35" s="41"/>
      <c r="AC35" s="41"/>
      <c r="AD35" s="41"/>
      <c r="AE35" s="41"/>
    </row>
    <row r="36" hidden="1" s="2" customFormat="1" ht="14.4" customHeight="1">
      <c r="A36" s="41"/>
      <c r="B36" s="47"/>
      <c r="C36" s="41"/>
      <c r="D36" s="41"/>
      <c r="E36" s="136" t="s">
        <v>50</v>
      </c>
      <c r="F36" s="151">
        <f>ROUND((SUM(BH82:BH116)),  2)</f>
        <v>0</v>
      </c>
      <c r="G36" s="41"/>
      <c r="H36" s="41"/>
      <c r="I36" s="152">
        <v>0.12</v>
      </c>
      <c r="J36" s="151">
        <f>0</f>
        <v>0</v>
      </c>
      <c r="K36" s="41"/>
      <c r="L36" s="138"/>
      <c r="S36" s="41"/>
      <c r="T36" s="41"/>
      <c r="U36" s="41"/>
      <c r="V36" s="41"/>
      <c r="W36" s="41"/>
      <c r="X36" s="41"/>
      <c r="Y36" s="41"/>
      <c r="Z36" s="41"/>
      <c r="AA36" s="41"/>
      <c r="AB36" s="41"/>
      <c r="AC36" s="41"/>
      <c r="AD36" s="41"/>
      <c r="AE36" s="41"/>
    </row>
    <row r="37" hidden="1" s="2" customFormat="1" ht="14.4" customHeight="1">
      <c r="A37" s="41"/>
      <c r="B37" s="47"/>
      <c r="C37" s="41"/>
      <c r="D37" s="41"/>
      <c r="E37" s="136" t="s">
        <v>51</v>
      </c>
      <c r="F37" s="151">
        <f>ROUND((SUM(BI82:BI116)),  2)</f>
        <v>0</v>
      </c>
      <c r="G37" s="41"/>
      <c r="H37" s="41"/>
      <c r="I37" s="152">
        <v>0</v>
      </c>
      <c r="J37" s="151">
        <f>0</f>
        <v>0</v>
      </c>
      <c r="K37" s="41"/>
      <c r="L37" s="138"/>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8"/>
      <c r="S38" s="41"/>
      <c r="T38" s="41"/>
      <c r="U38" s="41"/>
      <c r="V38" s="41"/>
      <c r="W38" s="41"/>
      <c r="X38" s="41"/>
      <c r="Y38" s="41"/>
      <c r="Z38" s="41"/>
      <c r="AA38" s="41"/>
      <c r="AB38" s="41"/>
      <c r="AC38" s="41"/>
      <c r="AD38" s="41"/>
      <c r="AE38" s="41"/>
    </row>
    <row r="39" s="2" customFormat="1" ht="25.44" customHeight="1">
      <c r="A39" s="41"/>
      <c r="B39" s="47"/>
      <c r="C39" s="153"/>
      <c r="D39" s="154" t="s">
        <v>52</v>
      </c>
      <c r="E39" s="155"/>
      <c r="F39" s="155"/>
      <c r="G39" s="156" t="s">
        <v>53</v>
      </c>
      <c r="H39" s="157" t="s">
        <v>54</v>
      </c>
      <c r="I39" s="155"/>
      <c r="J39" s="158">
        <f>SUM(J30:J37)</f>
        <v>0</v>
      </c>
      <c r="K39" s="159"/>
      <c r="L39" s="138"/>
      <c r="S39" s="41"/>
      <c r="T39" s="41"/>
      <c r="U39" s="41"/>
      <c r="V39" s="41"/>
      <c r="W39" s="41"/>
      <c r="X39" s="41"/>
      <c r="Y39" s="41"/>
      <c r="Z39" s="41"/>
      <c r="AA39" s="41"/>
      <c r="AB39" s="41"/>
      <c r="AC39" s="41"/>
      <c r="AD39" s="41"/>
      <c r="AE39" s="41"/>
    </row>
    <row r="40" s="2" customFormat="1" ht="14.4" customHeight="1">
      <c r="A40" s="41"/>
      <c r="B40" s="160"/>
      <c r="C40" s="161"/>
      <c r="D40" s="161"/>
      <c r="E40" s="161"/>
      <c r="F40" s="161"/>
      <c r="G40" s="161"/>
      <c r="H40" s="161"/>
      <c r="I40" s="161"/>
      <c r="J40" s="161"/>
      <c r="K40" s="161"/>
      <c r="L40" s="138"/>
      <c r="S40" s="41"/>
      <c r="T40" s="41"/>
      <c r="U40" s="41"/>
      <c r="V40" s="41"/>
      <c r="W40" s="41"/>
      <c r="X40" s="41"/>
      <c r="Y40" s="41"/>
      <c r="Z40" s="41"/>
      <c r="AA40" s="41"/>
      <c r="AB40" s="41"/>
      <c r="AC40" s="41"/>
      <c r="AD40" s="41"/>
      <c r="AE40" s="41"/>
    </row>
    <row r="44" s="2" customFormat="1" ht="6.96" customHeight="1">
      <c r="A44" s="41"/>
      <c r="B44" s="162"/>
      <c r="C44" s="163"/>
      <c r="D44" s="163"/>
      <c r="E44" s="163"/>
      <c r="F44" s="163"/>
      <c r="G44" s="163"/>
      <c r="H44" s="163"/>
      <c r="I44" s="163"/>
      <c r="J44" s="163"/>
      <c r="K44" s="163"/>
      <c r="L44" s="138"/>
      <c r="S44" s="41"/>
      <c r="T44" s="41"/>
      <c r="U44" s="41"/>
      <c r="V44" s="41"/>
      <c r="W44" s="41"/>
      <c r="X44" s="41"/>
      <c r="Y44" s="41"/>
      <c r="Z44" s="41"/>
      <c r="AA44" s="41"/>
      <c r="AB44" s="41"/>
      <c r="AC44" s="41"/>
      <c r="AD44" s="41"/>
      <c r="AE44" s="41"/>
    </row>
    <row r="45" s="2" customFormat="1" ht="24.96" customHeight="1">
      <c r="A45" s="41"/>
      <c r="B45" s="42"/>
      <c r="C45" s="26" t="s">
        <v>116</v>
      </c>
      <c r="D45" s="43"/>
      <c r="E45" s="43"/>
      <c r="F45" s="43"/>
      <c r="G45" s="43"/>
      <c r="H45" s="43"/>
      <c r="I45" s="43"/>
      <c r="J45" s="43"/>
      <c r="K45" s="43"/>
      <c r="L45" s="138"/>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8"/>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38"/>
      <c r="S47" s="41"/>
      <c r="T47" s="41"/>
      <c r="U47" s="41"/>
      <c r="V47" s="41"/>
      <c r="W47" s="41"/>
      <c r="X47" s="41"/>
      <c r="Y47" s="41"/>
      <c r="Z47" s="41"/>
      <c r="AA47" s="41"/>
      <c r="AB47" s="41"/>
      <c r="AC47" s="41"/>
      <c r="AD47" s="41"/>
      <c r="AE47" s="41"/>
    </row>
    <row r="48" s="2" customFormat="1" ht="26.25" customHeight="1">
      <c r="A48" s="41"/>
      <c r="B48" s="42"/>
      <c r="C48" s="43"/>
      <c r="D48" s="43"/>
      <c r="E48" s="164" t="str">
        <f>E7</f>
        <v>Svitava, úprava Letovice, ř. km 60,922 - 62,290, Letovice, oprava hrází, odtěžení sedimentu</v>
      </c>
      <c r="F48" s="35"/>
      <c r="G48" s="35"/>
      <c r="H48" s="35"/>
      <c r="I48" s="43"/>
      <c r="J48" s="43"/>
      <c r="K48" s="43"/>
      <c r="L48" s="138"/>
      <c r="S48" s="41"/>
      <c r="T48" s="41"/>
      <c r="U48" s="41"/>
      <c r="V48" s="41"/>
      <c r="W48" s="41"/>
      <c r="X48" s="41"/>
      <c r="Y48" s="41"/>
      <c r="Z48" s="41"/>
      <c r="AA48" s="41"/>
      <c r="AB48" s="41"/>
      <c r="AC48" s="41"/>
      <c r="AD48" s="41"/>
      <c r="AE48" s="41"/>
    </row>
    <row r="49" s="2" customFormat="1" ht="12" customHeight="1">
      <c r="A49" s="41"/>
      <c r="B49" s="42"/>
      <c r="C49" s="35" t="s">
        <v>106</v>
      </c>
      <c r="D49" s="43"/>
      <c r="E49" s="43"/>
      <c r="F49" s="43"/>
      <c r="G49" s="43"/>
      <c r="H49" s="43"/>
      <c r="I49" s="43"/>
      <c r="J49" s="43"/>
      <c r="K49" s="43"/>
      <c r="L49" s="138"/>
      <c r="S49" s="41"/>
      <c r="T49" s="41"/>
      <c r="U49" s="41"/>
      <c r="V49" s="41"/>
      <c r="W49" s="41"/>
      <c r="X49" s="41"/>
      <c r="Y49" s="41"/>
      <c r="Z49" s="41"/>
      <c r="AA49" s="41"/>
      <c r="AB49" s="41"/>
      <c r="AC49" s="41"/>
      <c r="AD49" s="41"/>
      <c r="AE49" s="41"/>
    </row>
    <row r="50" s="2" customFormat="1" ht="16.5" customHeight="1">
      <c r="A50" s="41"/>
      <c r="B50" s="42"/>
      <c r="C50" s="43"/>
      <c r="D50" s="43"/>
      <c r="E50" s="72" t="str">
        <f>E9</f>
        <v>SO02 - SO 02 - Těžení sedimentů</v>
      </c>
      <c r="F50" s="43"/>
      <c r="G50" s="43"/>
      <c r="H50" s="43"/>
      <c r="I50" s="43"/>
      <c r="J50" s="43"/>
      <c r="K50" s="43"/>
      <c r="L50" s="138"/>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8"/>
      <c r="S51" s="41"/>
      <c r="T51" s="41"/>
      <c r="U51" s="41"/>
      <c r="V51" s="41"/>
      <c r="W51" s="41"/>
      <c r="X51" s="41"/>
      <c r="Y51" s="41"/>
      <c r="Z51" s="41"/>
      <c r="AA51" s="41"/>
      <c r="AB51" s="41"/>
      <c r="AC51" s="41"/>
      <c r="AD51" s="41"/>
      <c r="AE51" s="41"/>
    </row>
    <row r="52" s="2" customFormat="1" ht="12" customHeight="1">
      <c r="A52" s="41"/>
      <c r="B52" s="42"/>
      <c r="C52" s="35" t="s">
        <v>21</v>
      </c>
      <c r="D52" s="43"/>
      <c r="E52" s="43"/>
      <c r="F52" s="30" t="str">
        <f>F12</f>
        <v>k.ú. Letovice</v>
      </c>
      <c r="G52" s="43"/>
      <c r="H52" s="43"/>
      <c r="I52" s="35" t="s">
        <v>23</v>
      </c>
      <c r="J52" s="75" t="str">
        <f>IF(J12="","",J12)</f>
        <v>4. 4. 2025</v>
      </c>
      <c r="K52" s="43"/>
      <c r="L52" s="138"/>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8"/>
      <c r="S53" s="41"/>
      <c r="T53" s="41"/>
      <c r="U53" s="41"/>
      <c r="V53" s="41"/>
      <c r="W53" s="41"/>
      <c r="X53" s="41"/>
      <c r="Y53" s="41"/>
      <c r="Z53" s="41"/>
      <c r="AA53" s="41"/>
      <c r="AB53" s="41"/>
      <c r="AC53" s="41"/>
      <c r="AD53" s="41"/>
      <c r="AE53" s="41"/>
    </row>
    <row r="54" s="2" customFormat="1" ht="25.65" customHeight="1">
      <c r="A54" s="41"/>
      <c r="B54" s="42"/>
      <c r="C54" s="35" t="s">
        <v>25</v>
      </c>
      <c r="D54" s="43"/>
      <c r="E54" s="43"/>
      <c r="F54" s="30" t="str">
        <f>E15</f>
        <v>Povodí Moravy, s.p.</v>
      </c>
      <c r="G54" s="43"/>
      <c r="H54" s="43"/>
      <c r="I54" s="35" t="s">
        <v>33</v>
      </c>
      <c r="J54" s="39" t="str">
        <f>E21</f>
        <v>Regioprojekt Brno, s.r.o</v>
      </c>
      <c r="K54" s="43"/>
      <c r="L54" s="138"/>
      <c r="S54" s="41"/>
      <c r="T54" s="41"/>
      <c r="U54" s="41"/>
      <c r="V54" s="41"/>
      <c r="W54" s="41"/>
      <c r="X54" s="41"/>
      <c r="Y54" s="41"/>
      <c r="Z54" s="41"/>
      <c r="AA54" s="41"/>
      <c r="AB54" s="41"/>
      <c r="AC54" s="41"/>
      <c r="AD54" s="41"/>
      <c r="AE54" s="41"/>
    </row>
    <row r="55" s="2" customFormat="1" ht="15.15" customHeight="1">
      <c r="A55" s="41"/>
      <c r="B55" s="42"/>
      <c r="C55" s="35" t="s">
        <v>31</v>
      </c>
      <c r="D55" s="43"/>
      <c r="E55" s="43"/>
      <c r="F55" s="30" t="str">
        <f>IF(E18="","",E18)</f>
        <v>Vyplň údaj</v>
      </c>
      <c r="G55" s="43"/>
      <c r="H55" s="43"/>
      <c r="I55" s="35" t="s">
        <v>38</v>
      </c>
      <c r="J55" s="39" t="str">
        <f>E24</f>
        <v>Ing. Michal Doubek</v>
      </c>
      <c r="K55" s="43"/>
      <c r="L55" s="138"/>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8"/>
      <c r="S56" s="41"/>
      <c r="T56" s="41"/>
      <c r="U56" s="41"/>
      <c r="V56" s="41"/>
      <c r="W56" s="41"/>
      <c r="X56" s="41"/>
      <c r="Y56" s="41"/>
      <c r="Z56" s="41"/>
      <c r="AA56" s="41"/>
      <c r="AB56" s="41"/>
      <c r="AC56" s="41"/>
      <c r="AD56" s="41"/>
      <c r="AE56" s="41"/>
    </row>
    <row r="57" s="2" customFormat="1" ht="29.28" customHeight="1">
      <c r="A57" s="41"/>
      <c r="B57" s="42"/>
      <c r="C57" s="165" t="s">
        <v>117</v>
      </c>
      <c r="D57" s="166"/>
      <c r="E57" s="166"/>
      <c r="F57" s="166"/>
      <c r="G57" s="166"/>
      <c r="H57" s="166"/>
      <c r="I57" s="166"/>
      <c r="J57" s="167" t="s">
        <v>118</v>
      </c>
      <c r="K57" s="166"/>
      <c r="L57" s="138"/>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8"/>
      <c r="S58" s="41"/>
      <c r="T58" s="41"/>
      <c r="U58" s="41"/>
      <c r="V58" s="41"/>
      <c r="W58" s="41"/>
      <c r="X58" s="41"/>
      <c r="Y58" s="41"/>
      <c r="Z58" s="41"/>
      <c r="AA58" s="41"/>
      <c r="AB58" s="41"/>
      <c r="AC58" s="41"/>
      <c r="AD58" s="41"/>
      <c r="AE58" s="41"/>
    </row>
    <row r="59" s="2" customFormat="1" ht="22.8" customHeight="1">
      <c r="A59" s="41"/>
      <c r="B59" s="42"/>
      <c r="C59" s="168" t="s">
        <v>74</v>
      </c>
      <c r="D59" s="43"/>
      <c r="E59" s="43"/>
      <c r="F59" s="43"/>
      <c r="G59" s="43"/>
      <c r="H59" s="43"/>
      <c r="I59" s="43"/>
      <c r="J59" s="105">
        <f>J82</f>
        <v>0</v>
      </c>
      <c r="K59" s="43"/>
      <c r="L59" s="138"/>
      <c r="S59" s="41"/>
      <c r="T59" s="41"/>
      <c r="U59" s="41"/>
      <c r="V59" s="41"/>
      <c r="W59" s="41"/>
      <c r="X59" s="41"/>
      <c r="Y59" s="41"/>
      <c r="Z59" s="41"/>
      <c r="AA59" s="41"/>
      <c r="AB59" s="41"/>
      <c r="AC59" s="41"/>
      <c r="AD59" s="41"/>
      <c r="AE59" s="41"/>
      <c r="AU59" s="20" t="s">
        <v>119</v>
      </c>
    </row>
    <row r="60" s="9" customFormat="1" ht="24.96" customHeight="1">
      <c r="A60" s="9"/>
      <c r="B60" s="169"/>
      <c r="C60" s="170"/>
      <c r="D60" s="171" t="s">
        <v>120</v>
      </c>
      <c r="E60" s="172"/>
      <c r="F60" s="172"/>
      <c r="G60" s="172"/>
      <c r="H60" s="172"/>
      <c r="I60" s="172"/>
      <c r="J60" s="173">
        <f>J83</f>
        <v>0</v>
      </c>
      <c r="K60" s="170"/>
      <c r="L60" s="174"/>
      <c r="S60" s="9"/>
      <c r="T60" s="9"/>
      <c r="U60" s="9"/>
      <c r="V60" s="9"/>
      <c r="W60" s="9"/>
      <c r="X60" s="9"/>
      <c r="Y60" s="9"/>
      <c r="Z60" s="9"/>
      <c r="AA60" s="9"/>
      <c r="AB60" s="9"/>
      <c r="AC60" s="9"/>
      <c r="AD60" s="9"/>
      <c r="AE60" s="9"/>
    </row>
    <row r="61" s="10" customFormat="1" ht="19.92" customHeight="1">
      <c r="A61" s="10"/>
      <c r="B61" s="175"/>
      <c r="C61" s="176"/>
      <c r="D61" s="177" t="s">
        <v>121</v>
      </c>
      <c r="E61" s="178"/>
      <c r="F61" s="178"/>
      <c r="G61" s="178"/>
      <c r="H61" s="178"/>
      <c r="I61" s="178"/>
      <c r="J61" s="179">
        <f>J84</f>
        <v>0</v>
      </c>
      <c r="K61" s="176"/>
      <c r="L61" s="180"/>
      <c r="S61" s="10"/>
      <c r="T61" s="10"/>
      <c r="U61" s="10"/>
      <c r="V61" s="10"/>
      <c r="W61" s="10"/>
      <c r="X61" s="10"/>
      <c r="Y61" s="10"/>
      <c r="Z61" s="10"/>
      <c r="AA61" s="10"/>
      <c r="AB61" s="10"/>
      <c r="AC61" s="10"/>
      <c r="AD61" s="10"/>
      <c r="AE61" s="10"/>
    </row>
    <row r="62" s="10" customFormat="1" ht="19.92" customHeight="1">
      <c r="A62" s="10"/>
      <c r="B62" s="175"/>
      <c r="C62" s="176"/>
      <c r="D62" s="177" t="s">
        <v>123</v>
      </c>
      <c r="E62" s="178"/>
      <c r="F62" s="178"/>
      <c r="G62" s="178"/>
      <c r="H62" s="178"/>
      <c r="I62" s="178"/>
      <c r="J62" s="179">
        <f>J112</f>
        <v>0</v>
      </c>
      <c r="K62" s="176"/>
      <c r="L62" s="180"/>
      <c r="S62" s="10"/>
      <c r="T62" s="10"/>
      <c r="U62" s="10"/>
      <c r="V62" s="10"/>
      <c r="W62" s="10"/>
      <c r="X62" s="10"/>
      <c r="Y62" s="10"/>
      <c r="Z62" s="10"/>
      <c r="AA62" s="10"/>
      <c r="AB62" s="10"/>
      <c r="AC62" s="10"/>
      <c r="AD62" s="10"/>
      <c r="AE62" s="10"/>
    </row>
    <row r="63" s="2" customFormat="1" ht="21.84" customHeight="1">
      <c r="A63" s="41"/>
      <c r="B63" s="42"/>
      <c r="C63" s="43"/>
      <c r="D63" s="43"/>
      <c r="E63" s="43"/>
      <c r="F63" s="43"/>
      <c r="G63" s="43"/>
      <c r="H63" s="43"/>
      <c r="I63" s="43"/>
      <c r="J63" s="43"/>
      <c r="K63" s="43"/>
      <c r="L63" s="138"/>
      <c r="S63" s="41"/>
      <c r="T63" s="41"/>
      <c r="U63" s="41"/>
      <c r="V63" s="41"/>
      <c r="W63" s="41"/>
      <c r="X63" s="41"/>
      <c r="Y63" s="41"/>
      <c r="Z63" s="41"/>
      <c r="AA63" s="41"/>
      <c r="AB63" s="41"/>
      <c r="AC63" s="41"/>
      <c r="AD63" s="41"/>
      <c r="AE63" s="41"/>
    </row>
    <row r="64" s="2" customFormat="1" ht="6.96" customHeight="1">
      <c r="A64" s="41"/>
      <c r="B64" s="62"/>
      <c r="C64" s="63"/>
      <c r="D64" s="63"/>
      <c r="E64" s="63"/>
      <c r="F64" s="63"/>
      <c r="G64" s="63"/>
      <c r="H64" s="63"/>
      <c r="I64" s="63"/>
      <c r="J64" s="63"/>
      <c r="K64" s="63"/>
      <c r="L64" s="138"/>
      <c r="S64" s="41"/>
      <c r="T64" s="41"/>
      <c r="U64" s="41"/>
      <c r="V64" s="41"/>
      <c r="W64" s="41"/>
      <c r="X64" s="41"/>
      <c r="Y64" s="41"/>
      <c r="Z64" s="41"/>
      <c r="AA64" s="41"/>
      <c r="AB64" s="41"/>
      <c r="AC64" s="41"/>
      <c r="AD64" s="41"/>
      <c r="AE64" s="41"/>
    </row>
    <row r="68" s="2" customFormat="1" ht="6.96" customHeight="1">
      <c r="A68" s="41"/>
      <c r="B68" s="64"/>
      <c r="C68" s="65"/>
      <c r="D68" s="65"/>
      <c r="E68" s="65"/>
      <c r="F68" s="65"/>
      <c r="G68" s="65"/>
      <c r="H68" s="65"/>
      <c r="I68" s="65"/>
      <c r="J68" s="65"/>
      <c r="K68" s="65"/>
      <c r="L68" s="138"/>
      <c r="S68" s="41"/>
      <c r="T68" s="41"/>
      <c r="U68" s="41"/>
      <c r="V68" s="41"/>
      <c r="W68" s="41"/>
      <c r="X68" s="41"/>
      <c r="Y68" s="41"/>
      <c r="Z68" s="41"/>
      <c r="AA68" s="41"/>
      <c r="AB68" s="41"/>
      <c r="AC68" s="41"/>
      <c r="AD68" s="41"/>
      <c r="AE68" s="41"/>
    </row>
    <row r="69" s="2" customFormat="1" ht="24.96" customHeight="1">
      <c r="A69" s="41"/>
      <c r="B69" s="42"/>
      <c r="C69" s="26" t="s">
        <v>126</v>
      </c>
      <c r="D69" s="43"/>
      <c r="E69" s="43"/>
      <c r="F69" s="43"/>
      <c r="G69" s="43"/>
      <c r="H69" s="43"/>
      <c r="I69" s="43"/>
      <c r="J69" s="43"/>
      <c r="K69" s="43"/>
      <c r="L69" s="138"/>
      <c r="S69" s="41"/>
      <c r="T69" s="41"/>
      <c r="U69" s="41"/>
      <c r="V69" s="41"/>
      <c r="W69" s="41"/>
      <c r="X69" s="41"/>
      <c r="Y69" s="41"/>
      <c r="Z69" s="41"/>
      <c r="AA69" s="41"/>
      <c r="AB69" s="41"/>
      <c r="AC69" s="41"/>
      <c r="AD69" s="41"/>
      <c r="AE69" s="41"/>
    </row>
    <row r="70" s="2" customFormat="1" ht="6.96" customHeight="1">
      <c r="A70" s="41"/>
      <c r="B70" s="42"/>
      <c r="C70" s="43"/>
      <c r="D70" s="43"/>
      <c r="E70" s="43"/>
      <c r="F70" s="43"/>
      <c r="G70" s="43"/>
      <c r="H70" s="43"/>
      <c r="I70" s="43"/>
      <c r="J70" s="43"/>
      <c r="K70" s="43"/>
      <c r="L70" s="138"/>
      <c r="S70" s="41"/>
      <c r="T70" s="41"/>
      <c r="U70" s="41"/>
      <c r="V70" s="41"/>
      <c r="W70" s="41"/>
      <c r="X70" s="41"/>
      <c r="Y70" s="41"/>
      <c r="Z70" s="41"/>
      <c r="AA70" s="41"/>
      <c r="AB70" s="41"/>
      <c r="AC70" s="41"/>
      <c r="AD70" s="41"/>
      <c r="AE70" s="41"/>
    </row>
    <row r="71" s="2" customFormat="1" ht="12" customHeight="1">
      <c r="A71" s="41"/>
      <c r="B71" s="42"/>
      <c r="C71" s="35" t="s">
        <v>16</v>
      </c>
      <c r="D71" s="43"/>
      <c r="E71" s="43"/>
      <c r="F71" s="43"/>
      <c r="G71" s="43"/>
      <c r="H71" s="43"/>
      <c r="I71" s="43"/>
      <c r="J71" s="43"/>
      <c r="K71" s="43"/>
      <c r="L71" s="138"/>
      <c r="S71" s="41"/>
      <c r="T71" s="41"/>
      <c r="U71" s="41"/>
      <c r="V71" s="41"/>
      <c r="W71" s="41"/>
      <c r="X71" s="41"/>
      <c r="Y71" s="41"/>
      <c r="Z71" s="41"/>
      <c r="AA71" s="41"/>
      <c r="AB71" s="41"/>
      <c r="AC71" s="41"/>
      <c r="AD71" s="41"/>
      <c r="AE71" s="41"/>
    </row>
    <row r="72" s="2" customFormat="1" ht="26.25" customHeight="1">
      <c r="A72" s="41"/>
      <c r="B72" s="42"/>
      <c r="C72" s="43"/>
      <c r="D72" s="43"/>
      <c r="E72" s="164" t="str">
        <f>E7</f>
        <v>Svitava, úprava Letovice, ř. km 60,922 - 62,290, Letovice, oprava hrází, odtěžení sedimentu</v>
      </c>
      <c r="F72" s="35"/>
      <c r="G72" s="35"/>
      <c r="H72" s="35"/>
      <c r="I72" s="43"/>
      <c r="J72" s="43"/>
      <c r="K72" s="43"/>
      <c r="L72" s="138"/>
      <c r="S72" s="41"/>
      <c r="T72" s="41"/>
      <c r="U72" s="41"/>
      <c r="V72" s="41"/>
      <c r="W72" s="41"/>
      <c r="X72" s="41"/>
      <c r="Y72" s="41"/>
      <c r="Z72" s="41"/>
      <c r="AA72" s="41"/>
      <c r="AB72" s="41"/>
      <c r="AC72" s="41"/>
      <c r="AD72" s="41"/>
      <c r="AE72" s="41"/>
    </row>
    <row r="73" s="2" customFormat="1" ht="12" customHeight="1">
      <c r="A73" s="41"/>
      <c r="B73" s="42"/>
      <c r="C73" s="35" t="s">
        <v>106</v>
      </c>
      <c r="D73" s="43"/>
      <c r="E73" s="43"/>
      <c r="F73" s="43"/>
      <c r="G73" s="43"/>
      <c r="H73" s="43"/>
      <c r="I73" s="43"/>
      <c r="J73" s="43"/>
      <c r="K73" s="43"/>
      <c r="L73" s="138"/>
      <c r="S73" s="41"/>
      <c r="T73" s="41"/>
      <c r="U73" s="41"/>
      <c r="V73" s="41"/>
      <c r="W73" s="41"/>
      <c r="X73" s="41"/>
      <c r="Y73" s="41"/>
      <c r="Z73" s="41"/>
      <c r="AA73" s="41"/>
      <c r="AB73" s="41"/>
      <c r="AC73" s="41"/>
      <c r="AD73" s="41"/>
      <c r="AE73" s="41"/>
    </row>
    <row r="74" s="2" customFormat="1" ht="16.5" customHeight="1">
      <c r="A74" s="41"/>
      <c r="B74" s="42"/>
      <c r="C74" s="43"/>
      <c r="D74" s="43"/>
      <c r="E74" s="72" t="str">
        <f>E9</f>
        <v>SO02 - SO 02 - Těžení sedimentů</v>
      </c>
      <c r="F74" s="43"/>
      <c r="G74" s="43"/>
      <c r="H74" s="43"/>
      <c r="I74" s="43"/>
      <c r="J74" s="43"/>
      <c r="K74" s="43"/>
      <c r="L74" s="138"/>
      <c r="S74" s="41"/>
      <c r="T74" s="41"/>
      <c r="U74" s="41"/>
      <c r="V74" s="41"/>
      <c r="W74" s="41"/>
      <c r="X74" s="41"/>
      <c r="Y74" s="41"/>
      <c r="Z74" s="41"/>
      <c r="AA74" s="41"/>
      <c r="AB74" s="41"/>
      <c r="AC74" s="41"/>
      <c r="AD74" s="41"/>
      <c r="AE74" s="41"/>
    </row>
    <row r="75" s="2" customFormat="1" ht="6.96" customHeight="1">
      <c r="A75" s="41"/>
      <c r="B75" s="42"/>
      <c r="C75" s="43"/>
      <c r="D75" s="43"/>
      <c r="E75" s="43"/>
      <c r="F75" s="43"/>
      <c r="G75" s="43"/>
      <c r="H75" s="43"/>
      <c r="I75" s="43"/>
      <c r="J75" s="43"/>
      <c r="K75" s="43"/>
      <c r="L75" s="138"/>
      <c r="S75" s="41"/>
      <c r="T75" s="41"/>
      <c r="U75" s="41"/>
      <c r="V75" s="41"/>
      <c r="W75" s="41"/>
      <c r="X75" s="41"/>
      <c r="Y75" s="41"/>
      <c r="Z75" s="41"/>
      <c r="AA75" s="41"/>
      <c r="AB75" s="41"/>
      <c r="AC75" s="41"/>
      <c r="AD75" s="41"/>
      <c r="AE75" s="41"/>
    </row>
    <row r="76" s="2" customFormat="1" ht="12" customHeight="1">
      <c r="A76" s="41"/>
      <c r="B76" s="42"/>
      <c r="C76" s="35" t="s">
        <v>21</v>
      </c>
      <c r="D76" s="43"/>
      <c r="E76" s="43"/>
      <c r="F76" s="30" t="str">
        <f>F12</f>
        <v>k.ú. Letovice</v>
      </c>
      <c r="G76" s="43"/>
      <c r="H76" s="43"/>
      <c r="I76" s="35" t="s">
        <v>23</v>
      </c>
      <c r="J76" s="75" t="str">
        <f>IF(J12="","",J12)</f>
        <v>4. 4. 2025</v>
      </c>
      <c r="K76" s="43"/>
      <c r="L76" s="138"/>
      <c r="S76" s="41"/>
      <c r="T76" s="41"/>
      <c r="U76" s="41"/>
      <c r="V76" s="41"/>
      <c r="W76" s="41"/>
      <c r="X76" s="41"/>
      <c r="Y76" s="41"/>
      <c r="Z76" s="41"/>
      <c r="AA76" s="41"/>
      <c r="AB76" s="41"/>
      <c r="AC76" s="41"/>
      <c r="AD76" s="41"/>
      <c r="AE76" s="41"/>
    </row>
    <row r="77" s="2" customFormat="1" ht="6.96" customHeight="1">
      <c r="A77" s="41"/>
      <c r="B77" s="42"/>
      <c r="C77" s="43"/>
      <c r="D77" s="43"/>
      <c r="E77" s="43"/>
      <c r="F77" s="43"/>
      <c r="G77" s="43"/>
      <c r="H77" s="43"/>
      <c r="I77" s="43"/>
      <c r="J77" s="43"/>
      <c r="K77" s="43"/>
      <c r="L77" s="138"/>
      <c r="S77" s="41"/>
      <c r="T77" s="41"/>
      <c r="U77" s="41"/>
      <c r="V77" s="41"/>
      <c r="W77" s="41"/>
      <c r="X77" s="41"/>
      <c r="Y77" s="41"/>
      <c r="Z77" s="41"/>
      <c r="AA77" s="41"/>
      <c r="AB77" s="41"/>
      <c r="AC77" s="41"/>
      <c r="AD77" s="41"/>
      <c r="AE77" s="41"/>
    </row>
    <row r="78" s="2" customFormat="1" ht="25.65" customHeight="1">
      <c r="A78" s="41"/>
      <c r="B78" s="42"/>
      <c r="C78" s="35" t="s">
        <v>25</v>
      </c>
      <c r="D78" s="43"/>
      <c r="E78" s="43"/>
      <c r="F78" s="30" t="str">
        <f>E15</f>
        <v>Povodí Moravy, s.p.</v>
      </c>
      <c r="G78" s="43"/>
      <c r="H78" s="43"/>
      <c r="I78" s="35" t="s">
        <v>33</v>
      </c>
      <c r="J78" s="39" t="str">
        <f>E21</f>
        <v>Regioprojekt Brno, s.r.o</v>
      </c>
      <c r="K78" s="43"/>
      <c r="L78" s="138"/>
      <c r="S78" s="41"/>
      <c r="T78" s="41"/>
      <c r="U78" s="41"/>
      <c r="V78" s="41"/>
      <c r="W78" s="41"/>
      <c r="X78" s="41"/>
      <c r="Y78" s="41"/>
      <c r="Z78" s="41"/>
      <c r="AA78" s="41"/>
      <c r="AB78" s="41"/>
      <c r="AC78" s="41"/>
      <c r="AD78" s="41"/>
      <c r="AE78" s="41"/>
    </row>
    <row r="79" s="2" customFormat="1" ht="15.15" customHeight="1">
      <c r="A79" s="41"/>
      <c r="B79" s="42"/>
      <c r="C79" s="35" t="s">
        <v>31</v>
      </c>
      <c r="D79" s="43"/>
      <c r="E79" s="43"/>
      <c r="F79" s="30" t="str">
        <f>IF(E18="","",E18)</f>
        <v>Vyplň údaj</v>
      </c>
      <c r="G79" s="43"/>
      <c r="H79" s="43"/>
      <c r="I79" s="35" t="s">
        <v>38</v>
      </c>
      <c r="J79" s="39" t="str">
        <f>E24</f>
        <v>Ing. Michal Doubek</v>
      </c>
      <c r="K79" s="43"/>
      <c r="L79" s="138"/>
      <c r="S79" s="41"/>
      <c r="T79" s="41"/>
      <c r="U79" s="41"/>
      <c r="V79" s="41"/>
      <c r="W79" s="41"/>
      <c r="X79" s="41"/>
      <c r="Y79" s="41"/>
      <c r="Z79" s="41"/>
      <c r="AA79" s="41"/>
      <c r="AB79" s="41"/>
      <c r="AC79" s="41"/>
      <c r="AD79" s="41"/>
      <c r="AE79" s="41"/>
    </row>
    <row r="80" s="2" customFormat="1" ht="10.32" customHeight="1">
      <c r="A80" s="41"/>
      <c r="B80" s="42"/>
      <c r="C80" s="43"/>
      <c r="D80" s="43"/>
      <c r="E80" s="43"/>
      <c r="F80" s="43"/>
      <c r="G80" s="43"/>
      <c r="H80" s="43"/>
      <c r="I80" s="43"/>
      <c r="J80" s="43"/>
      <c r="K80" s="43"/>
      <c r="L80" s="138"/>
      <c r="S80" s="41"/>
      <c r="T80" s="41"/>
      <c r="U80" s="41"/>
      <c r="V80" s="41"/>
      <c r="W80" s="41"/>
      <c r="X80" s="41"/>
      <c r="Y80" s="41"/>
      <c r="Z80" s="41"/>
      <c r="AA80" s="41"/>
      <c r="AB80" s="41"/>
      <c r="AC80" s="41"/>
      <c r="AD80" s="41"/>
      <c r="AE80" s="41"/>
    </row>
    <row r="81" s="11" customFormat="1" ht="29.28" customHeight="1">
      <c r="A81" s="181"/>
      <c r="B81" s="182"/>
      <c r="C81" s="183" t="s">
        <v>127</v>
      </c>
      <c r="D81" s="184" t="s">
        <v>61</v>
      </c>
      <c r="E81" s="184" t="s">
        <v>57</v>
      </c>
      <c r="F81" s="184" t="s">
        <v>58</v>
      </c>
      <c r="G81" s="184" t="s">
        <v>128</v>
      </c>
      <c r="H81" s="184" t="s">
        <v>129</v>
      </c>
      <c r="I81" s="184" t="s">
        <v>130</v>
      </c>
      <c r="J81" s="184" t="s">
        <v>118</v>
      </c>
      <c r="K81" s="185" t="s">
        <v>131</v>
      </c>
      <c r="L81" s="186"/>
      <c r="M81" s="95" t="s">
        <v>19</v>
      </c>
      <c r="N81" s="96" t="s">
        <v>46</v>
      </c>
      <c r="O81" s="96" t="s">
        <v>132</v>
      </c>
      <c r="P81" s="96" t="s">
        <v>133</v>
      </c>
      <c r="Q81" s="96" t="s">
        <v>134</v>
      </c>
      <c r="R81" s="96" t="s">
        <v>135</v>
      </c>
      <c r="S81" s="96" t="s">
        <v>136</v>
      </c>
      <c r="T81" s="97" t="s">
        <v>137</v>
      </c>
      <c r="U81" s="181"/>
      <c r="V81" s="181"/>
      <c r="W81" s="181"/>
      <c r="X81" s="181"/>
      <c r="Y81" s="181"/>
      <c r="Z81" s="181"/>
      <c r="AA81" s="181"/>
      <c r="AB81" s="181"/>
      <c r="AC81" s="181"/>
      <c r="AD81" s="181"/>
      <c r="AE81" s="181"/>
    </row>
    <row r="82" s="2" customFormat="1" ht="22.8" customHeight="1">
      <c r="A82" s="41"/>
      <c r="B82" s="42"/>
      <c r="C82" s="102" t="s">
        <v>138</v>
      </c>
      <c r="D82" s="43"/>
      <c r="E82" s="43"/>
      <c r="F82" s="43"/>
      <c r="G82" s="43"/>
      <c r="H82" s="43"/>
      <c r="I82" s="43"/>
      <c r="J82" s="187">
        <f>BK82</f>
        <v>0</v>
      </c>
      <c r="K82" s="43"/>
      <c r="L82" s="47"/>
      <c r="M82" s="98"/>
      <c r="N82" s="188"/>
      <c r="O82" s="99"/>
      <c r="P82" s="189">
        <f>P83</f>
        <v>0</v>
      </c>
      <c r="Q82" s="99"/>
      <c r="R82" s="189">
        <f>R83</f>
        <v>0</v>
      </c>
      <c r="S82" s="99"/>
      <c r="T82" s="190">
        <f>T83</f>
        <v>0.02673</v>
      </c>
      <c r="U82" s="41"/>
      <c r="V82" s="41"/>
      <c r="W82" s="41"/>
      <c r="X82" s="41"/>
      <c r="Y82" s="41"/>
      <c r="Z82" s="41"/>
      <c r="AA82" s="41"/>
      <c r="AB82" s="41"/>
      <c r="AC82" s="41"/>
      <c r="AD82" s="41"/>
      <c r="AE82" s="41"/>
      <c r="AT82" s="20" t="s">
        <v>75</v>
      </c>
      <c r="AU82" s="20" t="s">
        <v>119</v>
      </c>
      <c r="BK82" s="191">
        <f>BK83</f>
        <v>0</v>
      </c>
    </row>
    <row r="83" s="12" customFormat="1" ht="25.92" customHeight="1">
      <c r="A83" s="12"/>
      <c r="B83" s="192"/>
      <c r="C83" s="193"/>
      <c r="D83" s="194" t="s">
        <v>75</v>
      </c>
      <c r="E83" s="195" t="s">
        <v>139</v>
      </c>
      <c r="F83" s="195" t="s">
        <v>140</v>
      </c>
      <c r="G83" s="193"/>
      <c r="H83" s="193"/>
      <c r="I83" s="196"/>
      <c r="J83" s="197">
        <f>BK83</f>
        <v>0</v>
      </c>
      <c r="K83" s="193"/>
      <c r="L83" s="198"/>
      <c r="M83" s="199"/>
      <c r="N83" s="200"/>
      <c r="O83" s="200"/>
      <c r="P83" s="201">
        <f>P84+P112</f>
        <v>0</v>
      </c>
      <c r="Q83" s="200"/>
      <c r="R83" s="201">
        <f>R84+R112</f>
        <v>0</v>
      </c>
      <c r="S83" s="200"/>
      <c r="T83" s="202">
        <f>T84+T112</f>
        <v>0.02673</v>
      </c>
      <c r="U83" s="12"/>
      <c r="V83" s="12"/>
      <c r="W83" s="12"/>
      <c r="X83" s="12"/>
      <c r="Y83" s="12"/>
      <c r="Z83" s="12"/>
      <c r="AA83" s="12"/>
      <c r="AB83" s="12"/>
      <c r="AC83" s="12"/>
      <c r="AD83" s="12"/>
      <c r="AE83" s="12"/>
      <c r="AR83" s="203" t="s">
        <v>84</v>
      </c>
      <c r="AT83" s="204" t="s">
        <v>75</v>
      </c>
      <c r="AU83" s="204" t="s">
        <v>76</v>
      </c>
      <c r="AY83" s="203" t="s">
        <v>141</v>
      </c>
      <c r="BK83" s="205">
        <f>BK84+BK112</f>
        <v>0</v>
      </c>
    </row>
    <row r="84" s="12" customFormat="1" ht="22.8" customHeight="1">
      <c r="A84" s="12"/>
      <c r="B84" s="192"/>
      <c r="C84" s="193"/>
      <c r="D84" s="194" t="s">
        <v>75</v>
      </c>
      <c r="E84" s="206" t="s">
        <v>84</v>
      </c>
      <c r="F84" s="206" t="s">
        <v>142</v>
      </c>
      <c r="G84" s="193"/>
      <c r="H84" s="193"/>
      <c r="I84" s="196"/>
      <c r="J84" s="207">
        <f>BK84</f>
        <v>0</v>
      </c>
      <c r="K84" s="193"/>
      <c r="L84" s="198"/>
      <c r="M84" s="199"/>
      <c r="N84" s="200"/>
      <c r="O84" s="200"/>
      <c r="P84" s="201">
        <f>SUM(P85:P111)</f>
        <v>0</v>
      </c>
      <c r="Q84" s="200"/>
      <c r="R84" s="201">
        <f>SUM(R85:R111)</f>
        <v>0</v>
      </c>
      <c r="S84" s="200"/>
      <c r="T84" s="202">
        <f>SUM(T85:T111)</f>
        <v>0</v>
      </c>
      <c r="U84" s="12"/>
      <c r="V84" s="12"/>
      <c r="W84" s="12"/>
      <c r="X84" s="12"/>
      <c r="Y84" s="12"/>
      <c r="Z84" s="12"/>
      <c r="AA84" s="12"/>
      <c r="AB84" s="12"/>
      <c r="AC84" s="12"/>
      <c r="AD84" s="12"/>
      <c r="AE84" s="12"/>
      <c r="AR84" s="203" t="s">
        <v>84</v>
      </c>
      <c r="AT84" s="204" t="s">
        <v>75</v>
      </c>
      <c r="AU84" s="204" t="s">
        <v>84</v>
      </c>
      <c r="AY84" s="203" t="s">
        <v>141</v>
      </c>
      <c r="BK84" s="205">
        <f>SUM(BK85:BK111)</f>
        <v>0</v>
      </c>
    </row>
    <row r="85" s="2" customFormat="1" ht="62.7" customHeight="1">
      <c r="A85" s="41"/>
      <c r="B85" s="42"/>
      <c r="C85" s="208" t="s">
        <v>84</v>
      </c>
      <c r="D85" s="208" t="s">
        <v>143</v>
      </c>
      <c r="E85" s="209" t="s">
        <v>401</v>
      </c>
      <c r="F85" s="210" t="s">
        <v>402</v>
      </c>
      <c r="G85" s="211" t="s">
        <v>146</v>
      </c>
      <c r="H85" s="212">
        <v>676.26999999999998</v>
      </c>
      <c r="I85" s="213"/>
      <c r="J85" s="214">
        <f>ROUND(I85*H85,2)</f>
        <v>0</v>
      </c>
      <c r="K85" s="210" t="s">
        <v>147</v>
      </c>
      <c r="L85" s="47"/>
      <c r="M85" s="215" t="s">
        <v>19</v>
      </c>
      <c r="N85" s="216" t="s">
        <v>47</v>
      </c>
      <c r="O85" s="87"/>
      <c r="P85" s="217">
        <f>O85*H85</f>
        <v>0</v>
      </c>
      <c r="Q85" s="217">
        <v>0</v>
      </c>
      <c r="R85" s="217">
        <f>Q85*H85</f>
        <v>0</v>
      </c>
      <c r="S85" s="217">
        <v>0</v>
      </c>
      <c r="T85" s="218">
        <f>S85*H85</f>
        <v>0</v>
      </c>
      <c r="U85" s="41"/>
      <c r="V85" s="41"/>
      <c r="W85" s="41"/>
      <c r="X85" s="41"/>
      <c r="Y85" s="41"/>
      <c r="Z85" s="41"/>
      <c r="AA85" s="41"/>
      <c r="AB85" s="41"/>
      <c r="AC85" s="41"/>
      <c r="AD85" s="41"/>
      <c r="AE85" s="41"/>
      <c r="AR85" s="219" t="s">
        <v>148</v>
      </c>
      <c r="AT85" s="219" t="s">
        <v>143</v>
      </c>
      <c r="AU85" s="219" t="s">
        <v>86</v>
      </c>
      <c r="AY85" s="20" t="s">
        <v>141</v>
      </c>
      <c r="BE85" s="220">
        <f>IF(N85="základní",J85,0)</f>
        <v>0</v>
      </c>
      <c r="BF85" s="220">
        <f>IF(N85="snížená",J85,0)</f>
        <v>0</v>
      </c>
      <c r="BG85" s="220">
        <f>IF(N85="zákl. přenesená",J85,0)</f>
        <v>0</v>
      </c>
      <c r="BH85" s="220">
        <f>IF(N85="sníž. přenesená",J85,0)</f>
        <v>0</v>
      </c>
      <c r="BI85" s="220">
        <f>IF(N85="nulová",J85,0)</f>
        <v>0</v>
      </c>
      <c r="BJ85" s="20" t="s">
        <v>84</v>
      </c>
      <c r="BK85" s="220">
        <f>ROUND(I85*H85,2)</f>
        <v>0</v>
      </c>
      <c r="BL85" s="20" t="s">
        <v>148</v>
      </c>
      <c r="BM85" s="219" t="s">
        <v>403</v>
      </c>
    </row>
    <row r="86" s="2" customFormat="1">
      <c r="A86" s="41"/>
      <c r="B86" s="42"/>
      <c r="C86" s="43"/>
      <c r="D86" s="221" t="s">
        <v>150</v>
      </c>
      <c r="E86" s="43"/>
      <c r="F86" s="222" t="s">
        <v>404</v>
      </c>
      <c r="G86" s="43"/>
      <c r="H86" s="43"/>
      <c r="I86" s="223"/>
      <c r="J86" s="43"/>
      <c r="K86" s="43"/>
      <c r="L86" s="47"/>
      <c r="M86" s="224"/>
      <c r="N86" s="225"/>
      <c r="O86" s="87"/>
      <c r="P86" s="87"/>
      <c r="Q86" s="87"/>
      <c r="R86" s="87"/>
      <c r="S86" s="87"/>
      <c r="T86" s="88"/>
      <c r="U86" s="41"/>
      <c r="V86" s="41"/>
      <c r="W86" s="41"/>
      <c r="X86" s="41"/>
      <c r="Y86" s="41"/>
      <c r="Z86" s="41"/>
      <c r="AA86" s="41"/>
      <c r="AB86" s="41"/>
      <c r="AC86" s="41"/>
      <c r="AD86" s="41"/>
      <c r="AE86" s="41"/>
      <c r="AT86" s="20" t="s">
        <v>150</v>
      </c>
      <c r="AU86" s="20" t="s">
        <v>86</v>
      </c>
    </row>
    <row r="87" s="13" customFormat="1">
      <c r="A87" s="13"/>
      <c r="B87" s="226"/>
      <c r="C87" s="227"/>
      <c r="D87" s="228" t="s">
        <v>152</v>
      </c>
      <c r="E87" s="229" t="s">
        <v>19</v>
      </c>
      <c r="F87" s="230" t="s">
        <v>405</v>
      </c>
      <c r="G87" s="227"/>
      <c r="H87" s="231">
        <v>431</v>
      </c>
      <c r="I87" s="232"/>
      <c r="J87" s="227"/>
      <c r="K87" s="227"/>
      <c r="L87" s="233"/>
      <c r="M87" s="234"/>
      <c r="N87" s="235"/>
      <c r="O87" s="235"/>
      <c r="P87" s="235"/>
      <c r="Q87" s="235"/>
      <c r="R87" s="235"/>
      <c r="S87" s="235"/>
      <c r="T87" s="236"/>
      <c r="U87" s="13"/>
      <c r="V87" s="13"/>
      <c r="W87" s="13"/>
      <c r="X87" s="13"/>
      <c r="Y87" s="13"/>
      <c r="Z87" s="13"/>
      <c r="AA87" s="13"/>
      <c r="AB87" s="13"/>
      <c r="AC87" s="13"/>
      <c r="AD87" s="13"/>
      <c r="AE87" s="13"/>
      <c r="AT87" s="237" t="s">
        <v>152</v>
      </c>
      <c r="AU87" s="237" t="s">
        <v>86</v>
      </c>
      <c r="AV87" s="13" t="s">
        <v>86</v>
      </c>
      <c r="AW87" s="13" t="s">
        <v>37</v>
      </c>
      <c r="AX87" s="13" t="s">
        <v>76</v>
      </c>
      <c r="AY87" s="237" t="s">
        <v>141</v>
      </c>
    </row>
    <row r="88" s="13" customFormat="1">
      <c r="A88" s="13"/>
      <c r="B88" s="226"/>
      <c r="C88" s="227"/>
      <c r="D88" s="228" t="s">
        <v>152</v>
      </c>
      <c r="E88" s="229" t="s">
        <v>19</v>
      </c>
      <c r="F88" s="230" t="s">
        <v>406</v>
      </c>
      <c r="G88" s="227"/>
      <c r="H88" s="231">
        <v>272</v>
      </c>
      <c r="I88" s="232"/>
      <c r="J88" s="227"/>
      <c r="K88" s="227"/>
      <c r="L88" s="233"/>
      <c r="M88" s="234"/>
      <c r="N88" s="235"/>
      <c r="O88" s="235"/>
      <c r="P88" s="235"/>
      <c r="Q88" s="235"/>
      <c r="R88" s="235"/>
      <c r="S88" s="235"/>
      <c r="T88" s="236"/>
      <c r="U88" s="13"/>
      <c r="V88" s="13"/>
      <c r="W88" s="13"/>
      <c r="X88" s="13"/>
      <c r="Y88" s="13"/>
      <c r="Z88" s="13"/>
      <c r="AA88" s="13"/>
      <c r="AB88" s="13"/>
      <c r="AC88" s="13"/>
      <c r="AD88" s="13"/>
      <c r="AE88" s="13"/>
      <c r="AT88" s="237" t="s">
        <v>152</v>
      </c>
      <c r="AU88" s="237" t="s">
        <v>86</v>
      </c>
      <c r="AV88" s="13" t="s">
        <v>86</v>
      </c>
      <c r="AW88" s="13" t="s">
        <v>37</v>
      </c>
      <c r="AX88" s="13" t="s">
        <v>76</v>
      </c>
      <c r="AY88" s="237" t="s">
        <v>141</v>
      </c>
    </row>
    <row r="89" s="14" customFormat="1">
      <c r="A89" s="14"/>
      <c r="B89" s="238"/>
      <c r="C89" s="239"/>
      <c r="D89" s="228" t="s">
        <v>152</v>
      </c>
      <c r="E89" s="240" t="s">
        <v>396</v>
      </c>
      <c r="F89" s="241" t="s">
        <v>154</v>
      </c>
      <c r="G89" s="239"/>
      <c r="H89" s="242">
        <v>703</v>
      </c>
      <c r="I89" s="243"/>
      <c r="J89" s="239"/>
      <c r="K89" s="239"/>
      <c r="L89" s="244"/>
      <c r="M89" s="245"/>
      <c r="N89" s="246"/>
      <c r="O89" s="246"/>
      <c r="P89" s="246"/>
      <c r="Q89" s="246"/>
      <c r="R89" s="246"/>
      <c r="S89" s="246"/>
      <c r="T89" s="247"/>
      <c r="U89" s="14"/>
      <c r="V89" s="14"/>
      <c r="W89" s="14"/>
      <c r="X89" s="14"/>
      <c r="Y89" s="14"/>
      <c r="Z89" s="14"/>
      <c r="AA89" s="14"/>
      <c r="AB89" s="14"/>
      <c r="AC89" s="14"/>
      <c r="AD89" s="14"/>
      <c r="AE89" s="14"/>
      <c r="AT89" s="248" t="s">
        <v>152</v>
      </c>
      <c r="AU89" s="248" t="s">
        <v>86</v>
      </c>
      <c r="AV89" s="14" t="s">
        <v>148</v>
      </c>
      <c r="AW89" s="14" t="s">
        <v>37</v>
      </c>
      <c r="AX89" s="14" t="s">
        <v>76</v>
      </c>
      <c r="AY89" s="248" t="s">
        <v>141</v>
      </c>
    </row>
    <row r="90" s="13" customFormat="1">
      <c r="A90" s="13"/>
      <c r="B90" s="226"/>
      <c r="C90" s="227"/>
      <c r="D90" s="228" t="s">
        <v>152</v>
      </c>
      <c r="E90" s="229" t="s">
        <v>19</v>
      </c>
      <c r="F90" s="230" t="s">
        <v>407</v>
      </c>
      <c r="G90" s="227"/>
      <c r="H90" s="231">
        <v>676.26999999999998</v>
      </c>
      <c r="I90" s="232"/>
      <c r="J90" s="227"/>
      <c r="K90" s="227"/>
      <c r="L90" s="233"/>
      <c r="M90" s="234"/>
      <c r="N90" s="235"/>
      <c r="O90" s="235"/>
      <c r="P90" s="235"/>
      <c r="Q90" s="235"/>
      <c r="R90" s="235"/>
      <c r="S90" s="235"/>
      <c r="T90" s="236"/>
      <c r="U90" s="13"/>
      <c r="V90" s="13"/>
      <c r="W90" s="13"/>
      <c r="X90" s="13"/>
      <c r="Y90" s="13"/>
      <c r="Z90" s="13"/>
      <c r="AA90" s="13"/>
      <c r="AB90" s="13"/>
      <c r="AC90" s="13"/>
      <c r="AD90" s="13"/>
      <c r="AE90" s="13"/>
      <c r="AT90" s="237" t="s">
        <v>152</v>
      </c>
      <c r="AU90" s="237" t="s">
        <v>86</v>
      </c>
      <c r="AV90" s="13" t="s">
        <v>86</v>
      </c>
      <c r="AW90" s="13" t="s">
        <v>37</v>
      </c>
      <c r="AX90" s="13" t="s">
        <v>76</v>
      </c>
      <c r="AY90" s="237" t="s">
        <v>141</v>
      </c>
    </row>
    <row r="91" s="14" customFormat="1">
      <c r="A91" s="14"/>
      <c r="B91" s="238"/>
      <c r="C91" s="239"/>
      <c r="D91" s="228" t="s">
        <v>152</v>
      </c>
      <c r="E91" s="240" t="s">
        <v>19</v>
      </c>
      <c r="F91" s="241" t="s">
        <v>154</v>
      </c>
      <c r="G91" s="239"/>
      <c r="H91" s="242">
        <v>676.26999999999998</v>
      </c>
      <c r="I91" s="243"/>
      <c r="J91" s="239"/>
      <c r="K91" s="239"/>
      <c r="L91" s="244"/>
      <c r="M91" s="245"/>
      <c r="N91" s="246"/>
      <c r="O91" s="246"/>
      <c r="P91" s="246"/>
      <c r="Q91" s="246"/>
      <c r="R91" s="246"/>
      <c r="S91" s="246"/>
      <c r="T91" s="247"/>
      <c r="U91" s="14"/>
      <c r="V91" s="14"/>
      <c r="W91" s="14"/>
      <c r="X91" s="14"/>
      <c r="Y91" s="14"/>
      <c r="Z91" s="14"/>
      <c r="AA91" s="14"/>
      <c r="AB91" s="14"/>
      <c r="AC91" s="14"/>
      <c r="AD91" s="14"/>
      <c r="AE91" s="14"/>
      <c r="AT91" s="248" t="s">
        <v>152</v>
      </c>
      <c r="AU91" s="248" t="s">
        <v>86</v>
      </c>
      <c r="AV91" s="14" t="s">
        <v>148</v>
      </c>
      <c r="AW91" s="14" t="s">
        <v>37</v>
      </c>
      <c r="AX91" s="14" t="s">
        <v>84</v>
      </c>
      <c r="AY91" s="248" t="s">
        <v>141</v>
      </c>
    </row>
    <row r="92" s="2" customFormat="1" ht="37.8" customHeight="1">
      <c r="A92" s="41"/>
      <c r="B92" s="42"/>
      <c r="C92" s="208" t="s">
        <v>86</v>
      </c>
      <c r="D92" s="208" t="s">
        <v>143</v>
      </c>
      <c r="E92" s="209" t="s">
        <v>408</v>
      </c>
      <c r="F92" s="210" t="s">
        <v>409</v>
      </c>
      <c r="G92" s="211" t="s">
        <v>146</v>
      </c>
      <c r="H92" s="212">
        <v>3.02</v>
      </c>
      <c r="I92" s="213"/>
      <c r="J92" s="214">
        <f>ROUND(I92*H92,2)</f>
        <v>0</v>
      </c>
      <c r="K92" s="210" t="s">
        <v>147</v>
      </c>
      <c r="L92" s="47"/>
      <c r="M92" s="215" t="s">
        <v>19</v>
      </c>
      <c r="N92" s="216" t="s">
        <v>47</v>
      </c>
      <c r="O92" s="87"/>
      <c r="P92" s="217">
        <f>O92*H92</f>
        <v>0</v>
      </c>
      <c r="Q92" s="217">
        <v>0</v>
      </c>
      <c r="R92" s="217">
        <f>Q92*H92</f>
        <v>0</v>
      </c>
      <c r="S92" s="217">
        <v>0</v>
      </c>
      <c r="T92" s="218">
        <f>S92*H92</f>
        <v>0</v>
      </c>
      <c r="U92" s="41"/>
      <c r="V92" s="41"/>
      <c r="W92" s="41"/>
      <c r="X92" s="41"/>
      <c r="Y92" s="41"/>
      <c r="Z92" s="41"/>
      <c r="AA92" s="41"/>
      <c r="AB92" s="41"/>
      <c r="AC92" s="41"/>
      <c r="AD92" s="41"/>
      <c r="AE92" s="41"/>
      <c r="AR92" s="219" t="s">
        <v>148</v>
      </c>
      <c r="AT92" s="219" t="s">
        <v>143</v>
      </c>
      <c r="AU92" s="219" t="s">
        <v>86</v>
      </c>
      <c r="AY92" s="20" t="s">
        <v>141</v>
      </c>
      <c r="BE92" s="220">
        <f>IF(N92="základní",J92,0)</f>
        <v>0</v>
      </c>
      <c r="BF92" s="220">
        <f>IF(N92="snížená",J92,0)</f>
        <v>0</v>
      </c>
      <c r="BG92" s="220">
        <f>IF(N92="zákl. přenesená",J92,0)</f>
        <v>0</v>
      </c>
      <c r="BH92" s="220">
        <f>IF(N92="sníž. přenesená",J92,0)</f>
        <v>0</v>
      </c>
      <c r="BI92" s="220">
        <f>IF(N92="nulová",J92,0)</f>
        <v>0</v>
      </c>
      <c r="BJ92" s="20" t="s">
        <v>84</v>
      </c>
      <c r="BK92" s="220">
        <f>ROUND(I92*H92,2)</f>
        <v>0</v>
      </c>
      <c r="BL92" s="20" t="s">
        <v>148</v>
      </c>
      <c r="BM92" s="219" t="s">
        <v>410</v>
      </c>
    </row>
    <row r="93" s="2" customFormat="1">
      <c r="A93" s="41"/>
      <c r="B93" s="42"/>
      <c r="C93" s="43"/>
      <c r="D93" s="221" t="s">
        <v>150</v>
      </c>
      <c r="E93" s="43"/>
      <c r="F93" s="222" t="s">
        <v>411</v>
      </c>
      <c r="G93" s="43"/>
      <c r="H93" s="43"/>
      <c r="I93" s="223"/>
      <c r="J93" s="43"/>
      <c r="K93" s="43"/>
      <c r="L93" s="47"/>
      <c r="M93" s="224"/>
      <c r="N93" s="225"/>
      <c r="O93" s="87"/>
      <c r="P93" s="87"/>
      <c r="Q93" s="87"/>
      <c r="R93" s="87"/>
      <c r="S93" s="87"/>
      <c r="T93" s="88"/>
      <c r="U93" s="41"/>
      <c r="V93" s="41"/>
      <c r="W93" s="41"/>
      <c r="X93" s="41"/>
      <c r="Y93" s="41"/>
      <c r="Z93" s="41"/>
      <c r="AA93" s="41"/>
      <c r="AB93" s="41"/>
      <c r="AC93" s="41"/>
      <c r="AD93" s="41"/>
      <c r="AE93" s="41"/>
      <c r="AT93" s="20" t="s">
        <v>150</v>
      </c>
      <c r="AU93" s="20" t="s">
        <v>86</v>
      </c>
    </row>
    <row r="94" s="13" customFormat="1">
      <c r="A94" s="13"/>
      <c r="B94" s="226"/>
      <c r="C94" s="227"/>
      <c r="D94" s="228" t="s">
        <v>152</v>
      </c>
      <c r="E94" s="229" t="s">
        <v>19</v>
      </c>
      <c r="F94" s="230" t="s">
        <v>412</v>
      </c>
      <c r="G94" s="227"/>
      <c r="H94" s="231">
        <v>3.02</v>
      </c>
      <c r="I94" s="232"/>
      <c r="J94" s="227"/>
      <c r="K94" s="227"/>
      <c r="L94" s="233"/>
      <c r="M94" s="234"/>
      <c r="N94" s="235"/>
      <c r="O94" s="235"/>
      <c r="P94" s="235"/>
      <c r="Q94" s="235"/>
      <c r="R94" s="235"/>
      <c r="S94" s="235"/>
      <c r="T94" s="236"/>
      <c r="U94" s="13"/>
      <c r="V94" s="13"/>
      <c r="W94" s="13"/>
      <c r="X94" s="13"/>
      <c r="Y94" s="13"/>
      <c r="Z94" s="13"/>
      <c r="AA94" s="13"/>
      <c r="AB94" s="13"/>
      <c r="AC94" s="13"/>
      <c r="AD94" s="13"/>
      <c r="AE94" s="13"/>
      <c r="AT94" s="237" t="s">
        <v>152</v>
      </c>
      <c r="AU94" s="237" t="s">
        <v>86</v>
      </c>
      <c r="AV94" s="13" t="s">
        <v>86</v>
      </c>
      <c r="AW94" s="13" t="s">
        <v>37</v>
      </c>
      <c r="AX94" s="13" t="s">
        <v>76</v>
      </c>
      <c r="AY94" s="237" t="s">
        <v>141</v>
      </c>
    </row>
    <row r="95" s="14" customFormat="1">
      <c r="A95" s="14"/>
      <c r="B95" s="238"/>
      <c r="C95" s="239"/>
      <c r="D95" s="228" t="s">
        <v>152</v>
      </c>
      <c r="E95" s="240" t="s">
        <v>19</v>
      </c>
      <c r="F95" s="241" t="s">
        <v>154</v>
      </c>
      <c r="G95" s="239"/>
      <c r="H95" s="242">
        <v>3.02</v>
      </c>
      <c r="I95" s="243"/>
      <c r="J95" s="239"/>
      <c r="K95" s="239"/>
      <c r="L95" s="244"/>
      <c r="M95" s="245"/>
      <c r="N95" s="246"/>
      <c r="O95" s="246"/>
      <c r="P95" s="246"/>
      <c r="Q95" s="246"/>
      <c r="R95" s="246"/>
      <c r="S95" s="246"/>
      <c r="T95" s="247"/>
      <c r="U95" s="14"/>
      <c r="V95" s="14"/>
      <c r="W95" s="14"/>
      <c r="X95" s="14"/>
      <c r="Y95" s="14"/>
      <c r="Z95" s="14"/>
      <c r="AA95" s="14"/>
      <c r="AB95" s="14"/>
      <c r="AC95" s="14"/>
      <c r="AD95" s="14"/>
      <c r="AE95" s="14"/>
      <c r="AT95" s="248" t="s">
        <v>152</v>
      </c>
      <c r="AU95" s="248" t="s">
        <v>86</v>
      </c>
      <c r="AV95" s="14" t="s">
        <v>148</v>
      </c>
      <c r="AW95" s="14" t="s">
        <v>37</v>
      </c>
      <c r="AX95" s="14" t="s">
        <v>84</v>
      </c>
      <c r="AY95" s="248" t="s">
        <v>141</v>
      </c>
    </row>
    <row r="96" s="2" customFormat="1" ht="62.7" customHeight="1">
      <c r="A96" s="41"/>
      <c r="B96" s="42"/>
      <c r="C96" s="208" t="s">
        <v>160</v>
      </c>
      <c r="D96" s="208" t="s">
        <v>143</v>
      </c>
      <c r="E96" s="209" t="s">
        <v>413</v>
      </c>
      <c r="F96" s="210" t="s">
        <v>414</v>
      </c>
      <c r="G96" s="211" t="s">
        <v>146</v>
      </c>
      <c r="H96" s="212">
        <v>703</v>
      </c>
      <c r="I96" s="213"/>
      <c r="J96" s="214">
        <f>ROUND(I96*H96,2)</f>
        <v>0</v>
      </c>
      <c r="K96" s="210" t="s">
        <v>147</v>
      </c>
      <c r="L96" s="47"/>
      <c r="M96" s="215" t="s">
        <v>19</v>
      </c>
      <c r="N96" s="216" t="s">
        <v>47</v>
      </c>
      <c r="O96" s="87"/>
      <c r="P96" s="217">
        <f>O96*H96</f>
        <v>0</v>
      </c>
      <c r="Q96" s="217">
        <v>0</v>
      </c>
      <c r="R96" s="217">
        <f>Q96*H96</f>
        <v>0</v>
      </c>
      <c r="S96" s="217">
        <v>0</v>
      </c>
      <c r="T96" s="218">
        <f>S96*H96</f>
        <v>0</v>
      </c>
      <c r="U96" s="41"/>
      <c r="V96" s="41"/>
      <c r="W96" s="41"/>
      <c r="X96" s="41"/>
      <c r="Y96" s="41"/>
      <c r="Z96" s="41"/>
      <c r="AA96" s="41"/>
      <c r="AB96" s="41"/>
      <c r="AC96" s="41"/>
      <c r="AD96" s="41"/>
      <c r="AE96" s="41"/>
      <c r="AR96" s="219" t="s">
        <v>148</v>
      </c>
      <c r="AT96" s="219" t="s">
        <v>143</v>
      </c>
      <c r="AU96" s="219" t="s">
        <v>86</v>
      </c>
      <c r="AY96" s="20" t="s">
        <v>141</v>
      </c>
      <c r="BE96" s="220">
        <f>IF(N96="základní",J96,0)</f>
        <v>0</v>
      </c>
      <c r="BF96" s="220">
        <f>IF(N96="snížená",J96,0)</f>
        <v>0</v>
      </c>
      <c r="BG96" s="220">
        <f>IF(N96="zákl. přenesená",J96,0)</f>
        <v>0</v>
      </c>
      <c r="BH96" s="220">
        <f>IF(N96="sníž. přenesená",J96,0)</f>
        <v>0</v>
      </c>
      <c r="BI96" s="220">
        <f>IF(N96="nulová",J96,0)</f>
        <v>0</v>
      </c>
      <c r="BJ96" s="20" t="s">
        <v>84</v>
      </c>
      <c r="BK96" s="220">
        <f>ROUND(I96*H96,2)</f>
        <v>0</v>
      </c>
      <c r="BL96" s="20" t="s">
        <v>148</v>
      </c>
      <c r="BM96" s="219" t="s">
        <v>415</v>
      </c>
    </row>
    <row r="97" s="2" customFormat="1">
      <c r="A97" s="41"/>
      <c r="B97" s="42"/>
      <c r="C97" s="43"/>
      <c r="D97" s="221" t="s">
        <v>150</v>
      </c>
      <c r="E97" s="43"/>
      <c r="F97" s="222" t="s">
        <v>416</v>
      </c>
      <c r="G97" s="43"/>
      <c r="H97" s="43"/>
      <c r="I97" s="223"/>
      <c r="J97" s="43"/>
      <c r="K97" s="43"/>
      <c r="L97" s="47"/>
      <c r="M97" s="224"/>
      <c r="N97" s="225"/>
      <c r="O97" s="87"/>
      <c r="P97" s="87"/>
      <c r="Q97" s="87"/>
      <c r="R97" s="87"/>
      <c r="S97" s="87"/>
      <c r="T97" s="88"/>
      <c r="U97" s="41"/>
      <c r="V97" s="41"/>
      <c r="W97" s="41"/>
      <c r="X97" s="41"/>
      <c r="Y97" s="41"/>
      <c r="Z97" s="41"/>
      <c r="AA97" s="41"/>
      <c r="AB97" s="41"/>
      <c r="AC97" s="41"/>
      <c r="AD97" s="41"/>
      <c r="AE97" s="41"/>
      <c r="AT97" s="20" t="s">
        <v>150</v>
      </c>
      <c r="AU97" s="20" t="s">
        <v>86</v>
      </c>
    </row>
    <row r="98" s="13" customFormat="1">
      <c r="A98" s="13"/>
      <c r="B98" s="226"/>
      <c r="C98" s="227"/>
      <c r="D98" s="228" t="s">
        <v>152</v>
      </c>
      <c r="E98" s="229" t="s">
        <v>19</v>
      </c>
      <c r="F98" s="230" t="s">
        <v>417</v>
      </c>
      <c r="G98" s="227"/>
      <c r="H98" s="231">
        <v>703</v>
      </c>
      <c r="I98" s="232"/>
      <c r="J98" s="227"/>
      <c r="K98" s="227"/>
      <c r="L98" s="233"/>
      <c r="M98" s="234"/>
      <c r="N98" s="235"/>
      <c r="O98" s="235"/>
      <c r="P98" s="235"/>
      <c r="Q98" s="235"/>
      <c r="R98" s="235"/>
      <c r="S98" s="235"/>
      <c r="T98" s="236"/>
      <c r="U98" s="13"/>
      <c r="V98" s="13"/>
      <c r="W98" s="13"/>
      <c r="X98" s="13"/>
      <c r="Y98" s="13"/>
      <c r="Z98" s="13"/>
      <c r="AA98" s="13"/>
      <c r="AB98" s="13"/>
      <c r="AC98" s="13"/>
      <c r="AD98" s="13"/>
      <c r="AE98" s="13"/>
      <c r="AT98" s="237" t="s">
        <v>152</v>
      </c>
      <c r="AU98" s="237" t="s">
        <v>86</v>
      </c>
      <c r="AV98" s="13" t="s">
        <v>86</v>
      </c>
      <c r="AW98" s="13" t="s">
        <v>37</v>
      </c>
      <c r="AX98" s="13" t="s">
        <v>76</v>
      </c>
      <c r="AY98" s="237" t="s">
        <v>141</v>
      </c>
    </row>
    <row r="99" s="14" customFormat="1">
      <c r="A99" s="14"/>
      <c r="B99" s="238"/>
      <c r="C99" s="239"/>
      <c r="D99" s="228" t="s">
        <v>152</v>
      </c>
      <c r="E99" s="240" t="s">
        <v>19</v>
      </c>
      <c r="F99" s="241" t="s">
        <v>154</v>
      </c>
      <c r="G99" s="239"/>
      <c r="H99" s="242">
        <v>703</v>
      </c>
      <c r="I99" s="243"/>
      <c r="J99" s="239"/>
      <c r="K99" s="239"/>
      <c r="L99" s="244"/>
      <c r="M99" s="245"/>
      <c r="N99" s="246"/>
      <c r="O99" s="246"/>
      <c r="P99" s="246"/>
      <c r="Q99" s="246"/>
      <c r="R99" s="246"/>
      <c r="S99" s="246"/>
      <c r="T99" s="247"/>
      <c r="U99" s="14"/>
      <c r="V99" s="14"/>
      <c r="W99" s="14"/>
      <c r="X99" s="14"/>
      <c r="Y99" s="14"/>
      <c r="Z99" s="14"/>
      <c r="AA99" s="14"/>
      <c r="AB99" s="14"/>
      <c r="AC99" s="14"/>
      <c r="AD99" s="14"/>
      <c r="AE99" s="14"/>
      <c r="AT99" s="248" t="s">
        <v>152</v>
      </c>
      <c r="AU99" s="248" t="s">
        <v>86</v>
      </c>
      <c r="AV99" s="14" t="s">
        <v>148</v>
      </c>
      <c r="AW99" s="14" t="s">
        <v>37</v>
      </c>
      <c r="AX99" s="14" t="s">
        <v>84</v>
      </c>
      <c r="AY99" s="248" t="s">
        <v>141</v>
      </c>
    </row>
    <row r="100" s="2" customFormat="1" ht="44.25" customHeight="1">
      <c r="A100" s="41"/>
      <c r="B100" s="42"/>
      <c r="C100" s="208" t="s">
        <v>148</v>
      </c>
      <c r="D100" s="208" t="s">
        <v>143</v>
      </c>
      <c r="E100" s="209" t="s">
        <v>418</v>
      </c>
      <c r="F100" s="210" t="s">
        <v>419</v>
      </c>
      <c r="G100" s="211" t="s">
        <v>146</v>
      </c>
      <c r="H100" s="212">
        <v>703</v>
      </c>
      <c r="I100" s="213"/>
      <c r="J100" s="214">
        <f>ROUND(I100*H100,2)</f>
        <v>0</v>
      </c>
      <c r="K100" s="210" t="s">
        <v>147</v>
      </c>
      <c r="L100" s="47"/>
      <c r="M100" s="215" t="s">
        <v>19</v>
      </c>
      <c r="N100" s="216" t="s">
        <v>47</v>
      </c>
      <c r="O100" s="87"/>
      <c r="P100" s="217">
        <f>O100*H100</f>
        <v>0</v>
      </c>
      <c r="Q100" s="217">
        <v>0</v>
      </c>
      <c r="R100" s="217">
        <f>Q100*H100</f>
        <v>0</v>
      </c>
      <c r="S100" s="217">
        <v>0</v>
      </c>
      <c r="T100" s="218">
        <f>S100*H100</f>
        <v>0</v>
      </c>
      <c r="U100" s="41"/>
      <c r="V100" s="41"/>
      <c r="W100" s="41"/>
      <c r="X100" s="41"/>
      <c r="Y100" s="41"/>
      <c r="Z100" s="41"/>
      <c r="AA100" s="41"/>
      <c r="AB100" s="41"/>
      <c r="AC100" s="41"/>
      <c r="AD100" s="41"/>
      <c r="AE100" s="41"/>
      <c r="AR100" s="219" t="s">
        <v>148</v>
      </c>
      <c r="AT100" s="219" t="s">
        <v>143</v>
      </c>
      <c r="AU100" s="219" t="s">
        <v>86</v>
      </c>
      <c r="AY100" s="20" t="s">
        <v>141</v>
      </c>
      <c r="BE100" s="220">
        <f>IF(N100="základní",J100,0)</f>
        <v>0</v>
      </c>
      <c r="BF100" s="220">
        <f>IF(N100="snížená",J100,0)</f>
        <v>0</v>
      </c>
      <c r="BG100" s="220">
        <f>IF(N100="zákl. přenesená",J100,0)</f>
        <v>0</v>
      </c>
      <c r="BH100" s="220">
        <f>IF(N100="sníž. přenesená",J100,0)</f>
        <v>0</v>
      </c>
      <c r="BI100" s="220">
        <f>IF(N100="nulová",J100,0)</f>
        <v>0</v>
      </c>
      <c r="BJ100" s="20" t="s">
        <v>84</v>
      </c>
      <c r="BK100" s="220">
        <f>ROUND(I100*H100,2)</f>
        <v>0</v>
      </c>
      <c r="BL100" s="20" t="s">
        <v>148</v>
      </c>
      <c r="BM100" s="219" t="s">
        <v>420</v>
      </c>
    </row>
    <row r="101" s="2" customFormat="1">
      <c r="A101" s="41"/>
      <c r="B101" s="42"/>
      <c r="C101" s="43"/>
      <c r="D101" s="221" t="s">
        <v>150</v>
      </c>
      <c r="E101" s="43"/>
      <c r="F101" s="222" t="s">
        <v>421</v>
      </c>
      <c r="G101" s="43"/>
      <c r="H101" s="43"/>
      <c r="I101" s="223"/>
      <c r="J101" s="43"/>
      <c r="K101" s="43"/>
      <c r="L101" s="47"/>
      <c r="M101" s="224"/>
      <c r="N101" s="225"/>
      <c r="O101" s="87"/>
      <c r="P101" s="87"/>
      <c r="Q101" s="87"/>
      <c r="R101" s="87"/>
      <c r="S101" s="87"/>
      <c r="T101" s="88"/>
      <c r="U101" s="41"/>
      <c r="V101" s="41"/>
      <c r="W101" s="41"/>
      <c r="X101" s="41"/>
      <c r="Y101" s="41"/>
      <c r="Z101" s="41"/>
      <c r="AA101" s="41"/>
      <c r="AB101" s="41"/>
      <c r="AC101" s="41"/>
      <c r="AD101" s="41"/>
      <c r="AE101" s="41"/>
      <c r="AT101" s="20" t="s">
        <v>150</v>
      </c>
      <c r="AU101" s="20" t="s">
        <v>86</v>
      </c>
    </row>
    <row r="102" s="13" customFormat="1">
      <c r="A102" s="13"/>
      <c r="B102" s="226"/>
      <c r="C102" s="227"/>
      <c r="D102" s="228" t="s">
        <v>152</v>
      </c>
      <c r="E102" s="229" t="s">
        <v>19</v>
      </c>
      <c r="F102" s="230" t="s">
        <v>422</v>
      </c>
      <c r="G102" s="227"/>
      <c r="H102" s="231">
        <v>703</v>
      </c>
      <c r="I102" s="232"/>
      <c r="J102" s="227"/>
      <c r="K102" s="227"/>
      <c r="L102" s="233"/>
      <c r="M102" s="234"/>
      <c r="N102" s="235"/>
      <c r="O102" s="235"/>
      <c r="P102" s="235"/>
      <c r="Q102" s="235"/>
      <c r="R102" s="235"/>
      <c r="S102" s="235"/>
      <c r="T102" s="236"/>
      <c r="U102" s="13"/>
      <c r="V102" s="13"/>
      <c r="W102" s="13"/>
      <c r="X102" s="13"/>
      <c r="Y102" s="13"/>
      <c r="Z102" s="13"/>
      <c r="AA102" s="13"/>
      <c r="AB102" s="13"/>
      <c r="AC102" s="13"/>
      <c r="AD102" s="13"/>
      <c r="AE102" s="13"/>
      <c r="AT102" s="237" t="s">
        <v>152</v>
      </c>
      <c r="AU102" s="237" t="s">
        <v>86</v>
      </c>
      <c r="AV102" s="13" t="s">
        <v>86</v>
      </c>
      <c r="AW102" s="13" t="s">
        <v>37</v>
      </c>
      <c r="AX102" s="13" t="s">
        <v>76</v>
      </c>
      <c r="AY102" s="237" t="s">
        <v>141</v>
      </c>
    </row>
    <row r="103" s="14" customFormat="1">
      <c r="A103" s="14"/>
      <c r="B103" s="238"/>
      <c r="C103" s="239"/>
      <c r="D103" s="228" t="s">
        <v>152</v>
      </c>
      <c r="E103" s="240" t="s">
        <v>19</v>
      </c>
      <c r="F103" s="241" t="s">
        <v>154</v>
      </c>
      <c r="G103" s="239"/>
      <c r="H103" s="242">
        <v>703</v>
      </c>
      <c r="I103" s="243"/>
      <c r="J103" s="239"/>
      <c r="K103" s="239"/>
      <c r="L103" s="244"/>
      <c r="M103" s="245"/>
      <c r="N103" s="246"/>
      <c r="O103" s="246"/>
      <c r="P103" s="246"/>
      <c r="Q103" s="246"/>
      <c r="R103" s="246"/>
      <c r="S103" s="246"/>
      <c r="T103" s="247"/>
      <c r="U103" s="14"/>
      <c r="V103" s="14"/>
      <c r="W103" s="14"/>
      <c r="X103" s="14"/>
      <c r="Y103" s="14"/>
      <c r="Z103" s="14"/>
      <c r="AA103" s="14"/>
      <c r="AB103" s="14"/>
      <c r="AC103" s="14"/>
      <c r="AD103" s="14"/>
      <c r="AE103" s="14"/>
      <c r="AT103" s="248" t="s">
        <v>152</v>
      </c>
      <c r="AU103" s="248" t="s">
        <v>86</v>
      </c>
      <c r="AV103" s="14" t="s">
        <v>148</v>
      </c>
      <c r="AW103" s="14" t="s">
        <v>37</v>
      </c>
      <c r="AX103" s="14" t="s">
        <v>84</v>
      </c>
      <c r="AY103" s="248" t="s">
        <v>141</v>
      </c>
    </row>
    <row r="104" s="2" customFormat="1" ht="55.5" customHeight="1">
      <c r="A104" s="41"/>
      <c r="B104" s="42"/>
      <c r="C104" s="208" t="s">
        <v>171</v>
      </c>
      <c r="D104" s="208" t="s">
        <v>143</v>
      </c>
      <c r="E104" s="209" t="s">
        <v>315</v>
      </c>
      <c r="F104" s="210" t="s">
        <v>423</v>
      </c>
      <c r="G104" s="211" t="s">
        <v>146</v>
      </c>
      <c r="H104" s="212">
        <v>703</v>
      </c>
      <c r="I104" s="213"/>
      <c r="J104" s="214">
        <f>ROUND(I104*H104,2)</f>
        <v>0</v>
      </c>
      <c r="K104" s="210" t="s">
        <v>19</v>
      </c>
      <c r="L104" s="47"/>
      <c r="M104" s="215" t="s">
        <v>19</v>
      </c>
      <c r="N104" s="216" t="s">
        <v>47</v>
      </c>
      <c r="O104" s="87"/>
      <c r="P104" s="217">
        <f>O104*H104</f>
        <v>0</v>
      </c>
      <c r="Q104" s="217">
        <v>0</v>
      </c>
      <c r="R104" s="217">
        <f>Q104*H104</f>
        <v>0</v>
      </c>
      <c r="S104" s="217">
        <v>0</v>
      </c>
      <c r="T104" s="218">
        <f>S104*H104</f>
        <v>0</v>
      </c>
      <c r="U104" s="41"/>
      <c r="V104" s="41"/>
      <c r="W104" s="41"/>
      <c r="X104" s="41"/>
      <c r="Y104" s="41"/>
      <c r="Z104" s="41"/>
      <c r="AA104" s="41"/>
      <c r="AB104" s="41"/>
      <c r="AC104" s="41"/>
      <c r="AD104" s="41"/>
      <c r="AE104" s="41"/>
      <c r="AR104" s="219" t="s">
        <v>148</v>
      </c>
      <c r="AT104" s="219" t="s">
        <v>143</v>
      </c>
      <c r="AU104" s="219" t="s">
        <v>86</v>
      </c>
      <c r="AY104" s="20" t="s">
        <v>141</v>
      </c>
      <c r="BE104" s="220">
        <f>IF(N104="základní",J104,0)</f>
        <v>0</v>
      </c>
      <c r="BF104" s="220">
        <f>IF(N104="snížená",J104,0)</f>
        <v>0</v>
      </c>
      <c r="BG104" s="220">
        <f>IF(N104="zákl. přenesená",J104,0)</f>
        <v>0</v>
      </c>
      <c r="BH104" s="220">
        <f>IF(N104="sníž. přenesená",J104,0)</f>
        <v>0</v>
      </c>
      <c r="BI104" s="220">
        <f>IF(N104="nulová",J104,0)</f>
        <v>0</v>
      </c>
      <c r="BJ104" s="20" t="s">
        <v>84</v>
      </c>
      <c r="BK104" s="220">
        <f>ROUND(I104*H104,2)</f>
        <v>0</v>
      </c>
      <c r="BL104" s="20" t="s">
        <v>148</v>
      </c>
      <c r="BM104" s="219" t="s">
        <v>424</v>
      </c>
    </row>
    <row r="105" s="2" customFormat="1">
      <c r="A105" s="41"/>
      <c r="B105" s="42"/>
      <c r="C105" s="43"/>
      <c r="D105" s="228" t="s">
        <v>300</v>
      </c>
      <c r="E105" s="43"/>
      <c r="F105" s="280" t="s">
        <v>318</v>
      </c>
      <c r="G105" s="43"/>
      <c r="H105" s="43"/>
      <c r="I105" s="223"/>
      <c r="J105" s="43"/>
      <c r="K105" s="43"/>
      <c r="L105" s="47"/>
      <c r="M105" s="224"/>
      <c r="N105" s="225"/>
      <c r="O105" s="87"/>
      <c r="P105" s="87"/>
      <c r="Q105" s="87"/>
      <c r="R105" s="87"/>
      <c r="S105" s="87"/>
      <c r="T105" s="88"/>
      <c r="U105" s="41"/>
      <c r="V105" s="41"/>
      <c r="W105" s="41"/>
      <c r="X105" s="41"/>
      <c r="Y105" s="41"/>
      <c r="Z105" s="41"/>
      <c r="AA105" s="41"/>
      <c r="AB105" s="41"/>
      <c r="AC105" s="41"/>
      <c r="AD105" s="41"/>
      <c r="AE105" s="41"/>
      <c r="AT105" s="20" t="s">
        <v>300</v>
      </c>
      <c r="AU105" s="20" t="s">
        <v>86</v>
      </c>
    </row>
    <row r="106" s="13" customFormat="1">
      <c r="A106" s="13"/>
      <c r="B106" s="226"/>
      <c r="C106" s="227"/>
      <c r="D106" s="228" t="s">
        <v>152</v>
      </c>
      <c r="E106" s="229" t="s">
        <v>19</v>
      </c>
      <c r="F106" s="230" t="s">
        <v>425</v>
      </c>
      <c r="G106" s="227"/>
      <c r="H106" s="231">
        <v>703</v>
      </c>
      <c r="I106" s="232"/>
      <c r="J106" s="227"/>
      <c r="K106" s="227"/>
      <c r="L106" s="233"/>
      <c r="M106" s="234"/>
      <c r="N106" s="235"/>
      <c r="O106" s="235"/>
      <c r="P106" s="235"/>
      <c r="Q106" s="235"/>
      <c r="R106" s="235"/>
      <c r="S106" s="235"/>
      <c r="T106" s="236"/>
      <c r="U106" s="13"/>
      <c r="V106" s="13"/>
      <c r="W106" s="13"/>
      <c r="X106" s="13"/>
      <c r="Y106" s="13"/>
      <c r="Z106" s="13"/>
      <c r="AA106" s="13"/>
      <c r="AB106" s="13"/>
      <c r="AC106" s="13"/>
      <c r="AD106" s="13"/>
      <c r="AE106" s="13"/>
      <c r="AT106" s="237" t="s">
        <v>152</v>
      </c>
      <c r="AU106" s="237" t="s">
        <v>86</v>
      </c>
      <c r="AV106" s="13" t="s">
        <v>86</v>
      </c>
      <c r="AW106" s="13" t="s">
        <v>37</v>
      </c>
      <c r="AX106" s="13" t="s">
        <v>76</v>
      </c>
      <c r="AY106" s="237" t="s">
        <v>141</v>
      </c>
    </row>
    <row r="107" s="14" customFormat="1">
      <c r="A107" s="14"/>
      <c r="B107" s="238"/>
      <c r="C107" s="239"/>
      <c r="D107" s="228" t="s">
        <v>152</v>
      </c>
      <c r="E107" s="240" t="s">
        <v>19</v>
      </c>
      <c r="F107" s="241" t="s">
        <v>154</v>
      </c>
      <c r="G107" s="239"/>
      <c r="H107" s="242">
        <v>703</v>
      </c>
      <c r="I107" s="243"/>
      <c r="J107" s="239"/>
      <c r="K107" s="239"/>
      <c r="L107" s="244"/>
      <c r="M107" s="245"/>
      <c r="N107" s="246"/>
      <c r="O107" s="246"/>
      <c r="P107" s="246"/>
      <c r="Q107" s="246"/>
      <c r="R107" s="246"/>
      <c r="S107" s="246"/>
      <c r="T107" s="247"/>
      <c r="U107" s="14"/>
      <c r="V107" s="14"/>
      <c r="W107" s="14"/>
      <c r="X107" s="14"/>
      <c r="Y107" s="14"/>
      <c r="Z107" s="14"/>
      <c r="AA107" s="14"/>
      <c r="AB107" s="14"/>
      <c r="AC107" s="14"/>
      <c r="AD107" s="14"/>
      <c r="AE107" s="14"/>
      <c r="AT107" s="248" t="s">
        <v>152</v>
      </c>
      <c r="AU107" s="248" t="s">
        <v>86</v>
      </c>
      <c r="AV107" s="14" t="s">
        <v>148</v>
      </c>
      <c r="AW107" s="14" t="s">
        <v>37</v>
      </c>
      <c r="AX107" s="14" t="s">
        <v>84</v>
      </c>
      <c r="AY107" s="248" t="s">
        <v>141</v>
      </c>
    </row>
    <row r="108" s="2" customFormat="1" ht="24.15" customHeight="1">
      <c r="A108" s="41"/>
      <c r="B108" s="42"/>
      <c r="C108" s="208" t="s">
        <v>180</v>
      </c>
      <c r="D108" s="208" t="s">
        <v>143</v>
      </c>
      <c r="E108" s="209" t="s">
        <v>321</v>
      </c>
      <c r="F108" s="210" t="s">
        <v>426</v>
      </c>
      <c r="G108" s="211" t="s">
        <v>146</v>
      </c>
      <c r="H108" s="212">
        <v>703</v>
      </c>
      <c r="I108" s="213"/>
      <c r="J108" s="214">
        <f>ROUND(I108*H108,2)</f>
        <v>0</v>
      </c>
      <c r="K108" s="210" t="s">
        <v>19</v>
      </c>
      <c r="L108" s="47"/>
      <c r="M108" s="215" t="s">
        <v>19</v>
      </c>
      <c r="N108" s="216" t="s">
        <v>47</v>
      </c>
      <c r="O108" s="87"/>
      <c r="P108" s="217">
        <f>O108*H108</f>
        <v>0</v>
      </c>
      <c r="Q108" s="217">
        <v>0</v>
      </c>
      <c r="R108" s="217">
        <f>Q108*H108</f>
        <v>0</v>
      </c>
      <c r="S108" s="217">
        <v>0</v>
      </c>
      <c r="T108" s="218">
        <f>S108*H108</f>
        <v>0</v>
      </c>
      <c r="U108" s="41"/>
      <c r="V108" s="41"/>
      <c r="W108" s="41"/>
      <c r="X108" s="41"/>
      <c r="Y108" s="41"/>
      <c r="Z108" s="41"/>
      <c r="AA108" s="41"/>
      <c r="AB108" s="41"/>
      <c r="AC108" s="41"/>
      <c r="AD108" s="41"/>
      <c r="AE108" s="41"/>
      <c r="AR108" s="219" t="s">
        <v>148</v>
      </c>
      <c r="AT108" s="219" t="s">
        <v>143</v>
      </c>
      <c r="AU108" s="219" t="s">
        <v>86</v>
      </c>
      <c r="AY108" s="20" t="s">
        <v>141</v>
      </c>
      <c r="BE108" s="220">
        <f>IF(N108="základní",J108,0)</f>
        <v>0</v>
      </c>
      <c r="BF108" s="220">
        <f>IF(N108="snížená",J108,0)</f>
        <v>0</v>
      </c>
      <c r="BG108" s="220">
        <f>IF(N108="zákl. přenesená",J108,0)</f>
        <v>0</v>
      </c>
      <c r="BH108" s="220">
        <f>IF(N108="sníž. přenesená",J108,0)</f>
        <v>0</v>
      </c>
      <c r="BI108" s="220">
        <f>IF(N108="nulová",J108,0)</f>
        <v>0</v>
      </c>
      <c r="BJ108" s="20" t="s">
        <v>84</v>
      </c>
      <c r="BK108" s="220">
        <f>ROUND(I108*H108,2)</f>
        <v>0</v>
      </c>
      <c r="BL108" s="20" t="s">
        <v>148</v>
      </c>
      <c r="BM108" s="219" t="s">
        <v>427</v>
      </c>
    </row>
    <row r="109" s="13" customFormat="1">
      <c r="A109" s="13"/>
      <c r="B109" s="226"/>
      <c r="C109" s="227"/>
      <c r="D109" s="228" t="s">
        <v>152</v>
      </c>
      <c r="E109" s="229" t="s">
        <v>19</v>
      </c>
      <c r="F109" s="230" t="s">
        <v>428</v>
      </c>
      <c r="G109" s="227"/>
      <c r="H109" s="231">
        <v>703</v>
      </c>
      <c r="I109" s="232"/>
      <c r="J109" s="227"/>
      <c r="K109" s="227"/>
      <c r="L109" s="233"/>
      <c r="M109" s="234"/>
      <c r="N109" s="235"/>
      <c r="O109" s="235"/>
      <c r="P109" s="235"/>
      <c r="Q109" s="235"/>
      <c r="R109" s="235"/>
      <c r="S109" s="235"/>
      <c r="T109" s="236"/>
      <c r="U109" s="13"/>
      <c r="V109" s="13"/>
      <c r="W109" s="13"/>
      <c r="X109" s="13"/>
      <c r="Y109" s="13"/>
      <c r="Z109" s="13"/>
      <c r="AA109" s="13"/>
      <c r="AB109" s="13"/>
      <c r="AC109" s="13"/>
      <c r="AD109" s="13"/>
      <c r="AE109" s="13"/>
      <c r="AT109" s="237" t="s">
        <v>152</v>
      </c>
      <c r="AU109" s="237" t="s">
        <v>86</v>
      </c>
      <c r="AV109" s="13" t="s">
        <v>86</v>
      </c>
      <c r="AW109" s="13" t="s">
        <v>37</v>
      </c>
      <c r="AX109" s="13" t="s">
        <v>76</v>
      </c>
      <c r="AY109" s="237" t="s">
        <v>141</v>
      </c>
    </row>
    <row r="110" s="14" customFormat="1">
      <c r="A110" s="14"/>
      <c r="B110" s="238"/>
      <c r="C110" s="239"/>
      <c r="D110" s="228" t="s">
        <v>152</v>
      </c>
      <c r="E110" s="240" t="s">
        <v>19</v>
      </c>
      <c r="F110" s="241" t="s">
        <v>154</v>
      </c>
      <c r="G110" s="239"/>
      <c r="H110" s="242">
        <v>703</v>
      </c>
      <c r="I110" s="243"/>
      <c r="J110" s="239"/>
      <c r="K110" s="239"/>
      <c r="L110" s="244"/>
      <c r="M110" s="245"/>
      <c r="N110" s="246"/>
      <c r="O110" s="246"/>
      <c r="P110" s="246"/>
      <c r="Q110" s="246"/>
      <c r="R110" s="246"/>
      <c r="S110" s="246"/>
      <c r="T110" s="247"/>
      <c r="U110" s="14"/>
      <c r="V110" s="14"/>
      <c r="W110" s="14"/>
      <c r="X110" s="14"/>
      <c r="Y110" s="14"/>
      <c r="Z110" s="14"/>
      <c r="AA110" s="14"/>
      <c r="AB110" s="14"/>
      <c r="AC110" s="14"/>
      <c r="AD110" s="14"/>
      <c r="AE110" s="14"/>
      <c r="AT110" s="248" t="s">
        <v>152</v>
      </c>
      <c r="AU110" s="248" t="s">
        <v>86</v>
      </c>
      <c r="AV110" s="14" t="s">
        <v>148</v>
      </c>
      <c r="AW110" s="14" t="s">
        <v>37</v>
      </c>
      <c r="AX110" s="14" t="s">
        <v>84</v>
      </c>
      <c r="AY110" s="248" t="s">
        <v>141</v>
      </c>
    </row>
    <row r="111" s="2" customFormat="1" ht="24.15" customHeight="1">
      <c r="A111" s="41"/>
      <c r="B111" s="42"/>
      <c r="C111" s="208" t="s">
        <v>193</v>
      </c>
      <c r="D111" s="208" t="s">
        <v>143</v>
      </c>
      <c r="E111" s="209" t="s">
        <v>326</v>
      </c>
      <c r="F111" s="210" t="s">
        <v>429</v>
      </c>
      <c r="G111" s="211" t="s">
        <v>328</v>
      </c>
      <c r="H111" s="212">
        <v>1</v>
      </c>
      <c r="I111" s="213"/>
      <c r="J111" s="214">
        <f>ROUND(I111*H111,2)</f>
        <v>0</v>
      </c>
      <c r="K111" s="210" t="s">
        <v>19</v>
      </c>
      <c r="L111" s="47"/>
      <c r="M111" s="215" t="s">
        <v>19</v>
      </c>
      <c r="N111" s="216" t="s">
        <v>47</v>
      </c>
      <c r="O111" s="87"/>
      <c r="P111" s="217">
        <f>O111*H111</f>
        <v>0</v>
      </c>
      <c r="Q111" s="217">
        <v>0</v>
      </c>
      <c r="R111" s="217">
        <f>Q111*H111</f>
        <v>0</v>
      </c>
      <c r="S111" s="217">
        <v>0</v>
      </c>
      <c r="T111" s="218">
        <f>S111*H111</f>
        <v>0</v>
      </c>
      <c r="U111" s="41"/>
      <c r="V111" s="41"/>
      <c r="W111" s="41"/>
      <c r="X111" s="41"/>
      <c r="Y111" s="41"/>
      <c r="Z111" s="41"/>
      <c r="AA111" s="41"/>
      <c r="AB111" s="41"/>
      <c r="AC111" s="41"/>
      <c r="AD111" s="41"/>
      <c r="AE111" s="41"/>
      <c r="AR111" s="219" t="s">
        <v>148</v>
      </c>
      <c r="AT111" s="219" t="s">
        <v>143</v>
      </c>
      <c r="AU111" s="219" t="s">
        <v>86</v>
      </c>
      <c r="AY111" s="20" t="s">
        <v>141</v>
      </c>
      <c r="BE111" s="220">
        <f>IF(N111="základní",J111,0)</f>
        <v>0</v>
      </c>
      <c r="BF111" s="220">
        <f>IF(N111="snížená",J111,0)</f>
        <v>0</v>
      </c>
      <c r="BG111" s="220">
        <f>IF(N111="zákl. přenesená",J111,0)</f>
        <v>0</v>
      </c>
      <c r="BH111" s="220">
        <f>IF(N111="sníž. přenesená",J111,0)</f>
        <v>0</v>
      </c>
      <c r="BI111" s="220">
        <f>IF(N111="nulová",J111,0)</f>
        <v>0</v>
      </c>
      <c r="BJ111" s="20" t="s">
        <v>84</v>
      </c>
      <c r="BK111" s="220">
        <f>ROUND(I111*H111,2)</f>
        <v>0</v>
      </c>
      <c r="BL111" s="20" t="s">
        <v>148</v>
      </c>
      <c r="BM111" s="219" t="s">
        <v>430</v>
      </c>
    </row>
    <row r="112" s="12" customFormat="1" ht="22.8" customHeight="1">
      <c r="A112" s="12"/>
      <c r="B112" s="192"/>
      <c r="C112" s="193"/>
      <c r="D112" s="194" t="s">
        <v>75</v>
      </c>
      <c r="E112" s="206" t="s">
        <v>205</v>
      </c>
      <c r="F112" s="206" t="s">
        <v>370</v>
      </c>
      <c r="G112" s="193"/>
      <c r="H112" s="193"/>
      <c r="I112" s="196"/>
      <c r="J112" s="207">
        <f>BK112</f>
        <v>0</v>
      </c>
      <c r="K112" s="193"/>
      <c r="L112" s="198"/>
      <c r="M112" s="199"/>
      <c r="N112" s="200"/>
      <c r="O112" s="200"/>
      <c r="P112" s="201">
        <f>SUM(P113:P116)</f>
        <v>0</v>
      </c>
      <c r="Q112" s="200"/>
      <c r="R112" s="201">
        <f>SUM(R113:R116)</f>
        <v>0</v>
      </c>
      <c r="S112" s="200"/>
      <c r="T112" s="202">
        <f>SUM(T113:T116)</f>
        <v>0.02673</v>
      </c>
      <c r="U112" s="12"/>
      <c r="V112" s="12"/>
      <c r="W112" s="12"/>
      <c r="X112" s="12"/>
      <c r="Y112" s="12"/>
      <c r="Z112" s="12"/>
      <c r="AA112" s="12"/>
      <c r="AB112" s="12"/>
      <c r="AC112" s="12"/>
      <c r="AD112" s="12"/>
      <c r="AE112" s="12"/>
      <c r="AR112" s="203" t="s">
        <v>84</v>
      </c>
      <c r="AT112" s="204" t="s">
        <v>75</v>
      </c>
      <c r="AU112" s="204" t="s">
        <v>84</v>
      </c>
      <c r="AY112" s="203" t="s">
        <v>141</v>
      </c>
      <c r="BK112" s="205">
        <f>SUM(BK113:BK116)</f>
        <v>0</v>
      </c>
    </row>
    <row r="113" s="2" customFormat="1" ht="24.15" customHeight="1">
      <c r="A113" s="41"/>
      <c r="B113" s="42"/>
      <c r="C113" s="208" t="s">
        <v>199</v>
      </c>
      <c r="D113" s="208" t="s">
        <v>143</v>
      </c>
      <c r="E113" s="209" t="s">
        <v>431</v>
      </c>
      <c r="F113" s="210" t="s">
        <v>432</v>
      </c>
      <c r="G113" s="211" t="s">
        <v>146</v>
      </c>
      <c r="H113" s="212">
        <v>26.73</v>
      </c>
      <c r="I113" s="213"/>
      <c r="J113" s="214">
        <f>ROUND(I113*H113,2)</f>
        <v>0</v>
      </c>
      <c r="K113" s="210" t="s">
        <v>147</v>
      </c>
      <c r="L113" s="47"/>
      <c r="M113" s="215" t="s">
        <v>19</v>
      </c>
      <c r="N113" s="216" t="s">
        <v>47</v>
      </c>
      <c r="O113" s="87"/>
      <c r="P113" s="217">
        <f>O113*H113</f>
        <v>0</v>
      </c>
      <c r="Q113" s="217">
        <v>0</v>
      </c>
      <c r="R113" s="217">
        <f>Q113*H113</f>
        <v>0</v>
      </c>
      <c r="S113" s="217">
        <v>0.001</v>
      </c>
      <c r="T113" s="218">
        <f>S113*H113</f>
        <v>0.02673</v>
      </c>
      <c r="U113" s="41"/>
      <c r="V113" s="41"/>
      <c r="W113" s="41"/>
      <c r="X113" s="41"/>
      <c r="Y113" s="41"/>
      <c r="Z113" s="41"/>
      <c r="AA113" s="41"/>
      <c r="AB113" s="41"/>
      <c r="AC113" s="41"/>
      <c r="AD113" s="41"/>
      <c r="AE113" s="41"/>
      <c r="AR113" s="219" t="s">
        <v>148</v>
      </c>
      <c r="AT113" s="219" t="s">
        <v>143</v>
      </c>
      <c r="AU113" s="219" t="s">
        <v>86</v>
      </c>
      <c r="AY113" s="20" t="s">
        <v>141</v>
      </c>
      <c r="BE113" s="220">
        <f>IF(N113="základní",J113,0)</f>
        <v>0</v>
      </c>
      <c r="BF113" s="220">
        <f>IF(N113="snížená",J113,0)</f>
        <v>0</v>
      </c>
      <c r="BG113" s="220">
        <f>IF(N113="zákl. přenesená",J113,0)</f>
        <v>0</v>
      </c>
      <c r="BH113" s="220">
        <f>IF(N113="sníž. přenesená",J113,0)</f>
        <v>0</v>
      </c>
      <c r="BI113" s="220">
        <f>IF(N113="nulová",J113,0)</f>
        <v>0</v>
      </c>
      <c r="BJ113" s="20" t="s">
        <v>84</v>
      </c>
      <c r="BK113" s="220">
        <f>ROUND(I113*H113,2)</f>
        <v>0</v>
      </c>
      <c r="BL113" s="20" t="s">
        <v>148</v>
      </c>
      <c r="BM113" s="219" t="s">
        <v>433</v>
      </c>
    </row>
    <row r="114" s="2" customFormat="1">
      <c r="A114" s="41"/>
      <c r="B114" s="42"/>
      <c r="C114" s="43"/>
      <c r="D114" s="221" t="s">
        <v>150</v>
      </c>
      <c r="E114" s="43"/>
      <c r="F114" s="222" t="s">
        <v>434</v>
      </c>
      <c r="G114" s="43"/>
      <c r="H114" s="43"/>
      <c r="I114" s="223"/>
      <c r="J114" s="43"/>
      <c r="K114" s="43"/>
      <c r="L114" s="47"/>
      <c r="M114" s="224"/>
      <c r="N114" s="225"/>
      <c r="O114" s="87"/>
      <c r="P114" s="87"/>
      <c r="Q114" s="87"/>
      <c r="R114" s="87"/>
      <c r="S114" s="87"/>
      <c r="T114" s="88"/>
      <c r="U114" s="41"/>
      <c r="V114" s="41"/>
      <c r="W114" s="41"/>
      <c r="X114" s="41"/>
      <c r="Y114" s="41"/>
      <c r="Z114" s="41"/>
      <c r="AA114" s="41"/>
      <c r="AB114" s="41"/>
      <c r="AC114" s="41"/>
      <c r="AD114" s="41"/>
      <c r="AE114" s="41"/>
      <c r="AT114" s="20" t="s">
        <v>150</v>
      </c>
      <c r="AU114" s="20" t="s">
        <v>86</v>
      </c>
    </row>
    <row r="115" s="13" customFormat="1">
      <c r="A115" s="13"/>
      <c r="B115" s="226"/>
      <c r="C115" s="227"/>
      <c r="D115" s="228" t="s">
        <v>152</v>
      </c>
      <c r="E115" s="229" t="s">
        <v>19</v>
      </c>
      <c r="F115" s="230" t="s">
        <v>435</v>
      </c>
      <c r="G115" s="227"/>
      <c r="H115" s="231">
        <v>26.73</v>
      </c>
      <c r="I115" s="232"/>
      <c r="J115" s="227"/>
      <c r="K115" s="227"/>
      <c r="L115" s="233"/>
      <c r="M115" s="234"/>
      <c r="N115" s="235"/>
      <c r="O115" s="235"/>
      <c r="P115" s="235"/>
      <c r="Q115" s="235"/>
      <c r="R115" s="235"/>
      <c r="S115" s="235"/>
      <c r="T115" s="236"/>
      <c r="U115" s="13"/>
      <c r="V115" s="13"/>
      <c r="W115" s="13"/>
      <c r="X115" s="13"/>
      <c r="Y115" s="13"/>
      <c r="Z115" s="13"/>
      <c r="AA115" s="13"/>
      <c r="AB115" s="13"/>
      <c r="AC115" s="13"/>
      <c r="AD115" s="13"/>
      <c r="AE115" s="13"/>
      <c r="AT115" s="237" t="s">
        <v>152</v>
      </c>
      <c r="AU115" s="237" t="s">
        <v>86</v>
      </c>
      <c r="AV115" s="13" t="s">
        <v>86</v>
      </c>
      <c r="AW115" s="13" t="s">
        <v>37</v>
      </c>
      <c r="AX115" s="13" t="s">
        <v>76</v>
      </c>
      <c r="AY115" s="237" t="s">
        <v>141</v>
      </c>
    </row>
    <row r="116" s="14" customFormat="1">
      <c r="A116" s="14"/>
      <c r="B116" s="238"/>
      <c r="C116" s="239"/>
      <c r="D116" s="228" t="s">
        <v>152</v>
      </c>
      <c r="E116" s="240" t="s">
        <v>398</v>
      </c>
      <c r="F116" s="241" t="s">
        <v>154</v>
      </c>
      <c r="G116" s="239"/>
      <c r="H116" s="242">
        <v>26.73</v>
      </c>
      <c r="I116" s="243"/>
      <c r="J116" s="239"/>
      <c r="K116" s="239"/>
      <c r="L116" s="244"/>
      <c r="M116" s="285"/>
      <c r="N116" s="286"/>
      <c r="O116" s="286"/>
      <c r="P116" s="286"/>
      <c r="Q116" s="286"/>
      <c r="R116" s="286"/>
      <c r="S116" s="286"/>
      <c r="T116" s="287"/>
      <c r="U116" s="14"/>
      <c r="V116" s="14"/>
      <c r="W116" s="14"/>
      <c r="X116" s="14"/>
      <c r="Y116" s="14"/>
      <c r="Z116" s="14"/>
      <c r="AA116" s="14"/>
      <c r="AB116" s="14"/>
      <c r="AC116" s="14"/>
      <c r="AD116" s="14"/>
      <c r="AE116" s="14"/>
      <c r="AT116" s="248" t="s">
        <v>152</v>
      </c>
      <c r="AU116" s="248" t="s">
        <v>86</v>
      </c>
      <c r="AV116" s="14" t="s">
        <v>148</v>
      </c>
      <c r="AW116" s="14" t="s">
        <v>37</v>
      </c>
      <c r="AX116" s="14" t="s">
        <v>84</v>
      </c>
      <c r="AY116" s="248" t="s">
        <v>141</v>
      </c>
    </row>
    <row r="117" s="2" customFormat="1" ht="6.96" customHeight="1">
      <c r="A117" s="41"/>
      <c r="B117" s="62"/>
      <c r="C117" s="63"/>
      <c r="D117" s="63"/>
      <c r="E117" s="63"/>
      <c r="F117" s="63"/>
      <c r="G117" s="63"/>
      <c r="H117" s="63"/>
      <c r="I117" s="63"/>
      <c r="J117" s="63"/>
      <c r="K117" s="63"/>
      <c r="L117" s="47"/>
      <c r="M117" s="41"/>
      <c r="O117" s="41"/>
      <c r="P117" s="41"/>
      <c r="Q117" s="41"/>
      <c r="R117" s="41"/>
      <c r="S117" s="41"/>
      <c r="T117" s="41"/>
      <c r="U117" s="41"/>
      <c r="V117" s="41"/>
      <c r="W117" s="41"/>
      <c r="X117" s="41"/>
      <c r="Y117" s="41"/>
      <c r="Z117" s="41"/>
      <c r="AA117" s="41"/>
      <c r="AB117" s="41"/>
      <c r="AC117" s="41"/>
      <c r="AD117" s="41"/>
      <c r="AE117" s="41"/>
    </row>
  </sheetData>
  <sheetProtection sheet="1" autoFilter="0" formatColumns="0" formatRows="0" objects="1" scenarios="1" spinCount="100000" saltValue="RQV08v2GJcHS9+UB+Bl51tcsj+F9Icf9jlRAWZopJCltICAp8abXhLS8Yoqy1tQ48gVR61y84RiRY2BYorD5Lw==" hashValue="9Ng/J9ebIn3QxptqYPCrvGAkKv4eSZO5iitaD0yge5nnwIEdHsfTAWi2xsMbng2QGZXtNpL9pdpd8H5A2SHK0A==" algorithmName="SHA-512" password="CC35"/>
  <autoFilter ref="C81:K116"/>
  <mergeCells count="9">
    <mergeCell ref="E7:H7"/>
    <mergeCell ref="E9:H9"/>
    <mergeCell ref="E18:H18"/>
    <mergeCell ref="E27:H27"/>
    <mergeCell ref="E48:H48"/>
    <mergeCell ref="E50:H50"/>
    <mergeCell ref="E72:H72"/>
    <mergeCell ref="E74:H74"/>
    <mergeCell ref="L2:V2"/>
  </mergeCells>
  <hyperlinks>
    <hyperlink ref="F86" r:id="rId1" display="https://podminky.urs.cz/item/CS_URS_2025_01/129253201"/>
    <hyperlink ref="F93" r:id="rId2" display="https://podminky.urs.cz/item/CS_URS_2025_01/139001101"/>
    <hyperlink ref="F97" r:id="rId3" display="https://podminky.urs.cz/item/CS_URS_2025_01/162351103"/>
    <hyperlink ref="F101" r:id="rId4" display="https://podminky.urs.cz/item/CS_URS_2025_01/167151111"/>
    <hyperlink ref="F114" r:id="rId5" display="https://podminky.urs.cz/item/CS_URS_2025_01/952904111"/>
  </hyperlinks>
  <pageMargins left="0.39375" right="0.39375" top="0.39375" bottom="0.39375" header="0" footer="0"/>
  <pageSetup paperSize="9" orientation="portrait" blackAndWhite="1" fitToHeight="100"/>
  <headerFooter>
    <oddFooter>&amp;CStrana &amp;P z &amp;N</oddFooter>
  </headerFooter>
  <drawing r:id="rId6"/>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92</v>
      </c>
    </row>
    <row r="3" s="1" customFormat="1" ht="6.96" customHeight="1">
      <c r="B3" s="132"/>
      <c r="C3" s="133"/>
      <c r="D3" s="133"/>
      <c r="E3" s="133"/>
      <c r="F3" s="133"/>
      <c r="G3" s="133"/>
      <c r="H3" s="133"/>
      <c r="I3" s="133"/>
      <c r="J3" s="133"/>
      <c r="K3" s="133"/>
      <c r="L3" s="23"/>
      <c r="AT3" s="20" t="s">
        <v>86</v>
      </c>
    </row>
    <row r="4" s="1" customFormat="1" ht="24.96" customHeight="1">
      <c r="B4" s="23"/>
      <c r="D4" s="134" t="s">
        <v>97</v>
      </c>
      <c r="L4" s="23"/>
      <c r="M4" s="135" t="s">
        <v>10</v>
      </c>
      <c r="AT4" s="20" t="s">
        <v>4</v>
      </c>
    </row>
    <row r="5" s="1" customFormat="1" ht="6.96" customHeight="1">
      <c r="B5" s="23"/>
      <c r="L5" s="23"/>
    </row>
    <row r="6" s="1" customFormat="1" ht="12" customHeight="1">
      <c r="B6" s="23"/>
      <c r="D6" s="136" t="s">
        <v>16</v>
      </c>
      <c r="L6" s="23"/>
    </row>
    <row r="7" s="1" customFormat="1" ht="26.25" customHeight="1">
      <c r="B7" s="23"/>
      <c r="E7" s="137" t="str">
        <f>'Rekapitulace stavby'!K6</f>
        <v>Svitava, úprava Letovice, ř. km 60,922 - 62,290, Letovice, oprava hrází, odtěžení sedimentu</v>
      </c>
      <c r="F7" s="136"/>
      <c r="G7" s="136"/>
      <c r="H7" s="136"/>
      <c r="L7" s="23"/>
    </row>
    <row r="8" s="2" customFormat="1" ht="12" customHeight="1">
      <c r="A8" s="41"/>
      <c r="B8" s="47"/>
      <c r="C8" s="41"/>
      <c r="D8" s="136" t="s">
        <v>106</v>
      </c>
      <c r="E8" s="41"/>
      <c r="F8" s="41"/>
      <c r="G8" s="41"/>
      <c r="H8" s="41"/>
      <c r="I8" s="41"/>
      <c r="J8" s="41"/>
      <c r="K8" s="41"/>
      <c r="L8" s="138"/>
      <c r="S8" s="41"/>
      <c r="T8" s="41"/>
      <c r="U8" s="41"/>
      <c r="V8" s="41"/>
      <c r="W8" s="41"/>
      <c r="X8" s="41"/>
      <c r="Y8" s="41"/>
      <c r="Z8" s="41"/>
      <c r="AA8" s="41"/>
      <c r="AB8" s="41"/>
      <c r="AC8" s="41"/>
      <c r="AD8" s="41"/>
      <c r="AE8" s="41"/>
    </row>
    <row r="9" s="2" customFormat="1" ht="16.5" customHeight="1">
      <c r="A9" s="41"/>
      <c r="B9" s="47"/>
      <c r="C9" s="41"/>
      <c r="D9" s="41"/>
      <c r="E9" s="139" t="s">
        <v>436</v>
      </c>
      <c r="F9" s="41"/>
      <c r="G9" s="41"/>
      <c r="H9" s="41"/>
      <c r="I9" s="41"/>
      <c r="J9" s="41"/>
      <c r="K9" s="41"/>
      <c r="L9" s="138"/>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8"/>
      <c r="S10" s="41"/>
      <c r="T10" s="41"/>
      <c r="U10" s="41"/>
      <c r="V10" s="41"/>
      <c r="W10" s="41"/>
      <c r="X10" s="41"/>
      <c r="Y10" s="41"/>
      <c r="Z10" s="41"/>
      <c r="AA10" s="41"/>
      <c r="AB10" s="41"/>
      <c r="AC10" s="41"/>
      <c r="AD10" s="41"/>
      <c r="AE10" s="41"/>
    </row>
    <row r="11" s="2" customFormat="1" ht="12" customHeight="1">
      <c r="A11" s="41"/>
      <c r="B11" s="47"/>
      <c r="C11" s="41"/>
      <c r="D11" s="136" t="s">
        <v>18</v>
      </c>
      <c r="E11" s="41"/>
      <c r="F11" s="140" t="s">
        <v>19</v>
      </c>
      <c r="G11" s="41"/>
      <c r="H11" s="41"/>
      <c r="I11" s="136" t="s">
        <v>20</v>
      </c>
      <c r="J11" s="140" t="s">
        <v>19</v>
      </c>
      <c r="K11" s="41"/>
      <c r="L11" s="138"/>
      <c r="S11" s="41"/>
      <c r="T11" s="41"/>
      <c r="U11" s="41"/>
      <c r="V11" s="41"/>
      <c r="W11" s="41"/>
      <c r="X11" s="41"/>
      <c r="Y11" s="41"/>
      <c r="Z11" s="41"/>
      <c r="AA11" s="41"/>
      <c r="AB11" s="41"/>
      <c r="AC11" s="41"/>
      <c r="AD11" s="41"/>
      <c r="AE11" s="41"/>
    </row>
    <row r="12" s="2" customFormat="1" ht="12" customHeight="1">
      <c r="A12" s="41"/>
      <c r="B12" s="47"/>
      <c r="C12" s="41"/>
      <c r="D12" s="136" t="s">
        <v>21</v>
      </c>
      <c r="E12" s="41"/>
      <c r="F12" s="140" t="s">
        <v>22</v>
      </c>
      <c r="G12" s="41"/>
      <c r="H12" s="41"/>
      <c r="I12" s="136" t="s">
        <v>23</v>
      </c>
      <c r="J12" s="141" t="str">
        <f>'Rekapitulace stavby'!AN8</f>
        <v>4. 4. 2025</v>
      </c>
      <c r="K12" s="41"/>
      <c r="L12" s="138"/>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8"/>
      <c r="S13" s="41"/>
      <c r="T13" s="41"/>
      <c r="U13" s="41"/>
      <c r="V13" s="41"/>
      <c r="W13" s="41"/>
      <c r="X13" s="41"/>
      <c r="Y13" s="41"/>
      <c r="Z13" s="41"/>
      <c r="AA13" s="41"/>
      <c r="AB13" s="41"/>
      <c r="AC13" s="41"/>
      <c r="AD13" s="41"/>
      <c r="AE13" s="41"/>
    </row>
    <row r="14" s="2" customFormat="1" ht="12" customHeight="1">
      <c r="A14" s="41"/>
      <c r="B14" s="47"/>
      <c r="C14" s="41"/>
      <c r="D14" s="136" t="s">
        <v>25</v>
      </c>
      <c r="E14" s="41"/>
      <c r="F14" s="41"/>
      <c r="G14" s="41"/>
      <c r="H14" s="41"/>
      <c r="I14" s="136" t="s">
        <v>26</v>
      </c>
      <c r="J14" s="140" t="s">
        <v>27</v>
      </c>
      <c r="K14" s="41"/>
      <c r="L14" s="138"/>
      <c r="S14" s="41"/>
      <c r="T14" s="41"/>
      <c r="U14" s="41"/>
      <c r="V14" s="41"/>
      <c r="W14" s="41"/>
      <c r="X14" s="41"/>
      <c r="Y14" s="41"/>
      <c r="Z14" s="41"/>
      <c r="AA14" s="41"/>
      <c r="AB14" s="41"/>
      <c r="AC14" s="41"/>
      <c r="AD14" s="41"/>
      <c r="AE14" s="41"/>
    </row>
    <row r="15" s="2" customFormat="1" ht="18" customHeight="1">
      <c r="A15" s="41"/>
      <c r="B15" s="47"/>
      <c r="C15" s="41"/>
      <c r="D15" s="41"/>
      <c r="E15" s="140" t="s">
        <v>28</v>
      </c>
      <c r="F15" s="41"/>
      <c r="G15" s="41"/>
      <c r="H15" s="41"/>
      <c r="I15" s="136" t="s">
        <v>29</v>
      </c>
      <c r="J15" s="140" t="s">
        <v>30</v>
      </c>
      <c r="K15" s="41"/>
      <c r="L15" s="138"/>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8"/>
      <c r="S16" s="41"/>
      <c r="T16" s="41"/>
      <c r="U16" s="41"/>
      <c r="V16" s="41"/>
      <c r="W16" s="41"/>
      <c r="X16" s="41"/>
      <c r="Y16" s="41"/>
      <c r="Z16" s="41"/>
      <c r="AA16" s="41"/>
      <c r="AB16" s="41"/>
      <c r="AC16" s="41"/>
      <c r="AD16" s="41"/>
      <c r="AE16" s="41"/>
    </row>
    <row r="17" s="2" customFormat="1" ht="12" customHeight="1">
      <c r="A17" s="41"/>
      <c r="B17" s="47"/>
      <c r="C17" s="41"/>
      <c r="D17" s="136" t="s">
        <v>31</v>
      </c>
      <c r="E17" s="41"/>
      <c r="F17" s="41"/>
      <c r="G17" s="41"/>
      <c r="H17" s="41"/>
      <c r="I17" s="136" t="s">
        <v>26</v>
      </c>
      <c r="J17" s="36" t="str">
        <f>'Rekapitulace stavby'!AN13</f>
        <v>Vyplň údaj</v>
      </c>
      <c r="K17" s="41"/>
      <c r="L17" s="138"/>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40"/>
      <c r="G18" s="140"/>
      <c r="H18" s="140"/>
      <c r="I18" s="136" t="s">
        <v>29</v>
      </c>
      <c r="J18" s="36" t="str">
        <f>'Rekapitulace stavby'!AN14</f>
        <v>Vyplň údaj</v>
      </c>
      <c r="K18" s="41"/>
      <c r="L18" s="138"/>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8"/>
      <c r="S19" s="41"/>
      <c r="T19" s="41"/>
      <c r="U19" s="41"/>
      <c r="V19" s="41"/>
      <c r="W19" s="41"/>
      <c r="X19" s="41"/>
      <c r="Y19" s="41"/>
      <c r="Z19" s="41"/>
      <c r="AA19" s="41"/>
      <c r="AB19" s="41"/>
      <c r="AC19" s="41"/>
      <c r="AD19" s="41"/>
      <c r="AE19" s="41"/>
    </row>
    <row r="20" s="2" customFormat="1" ht="12" customHeight="1">
      <c r="A20" s="41"/>
      <c r="B20" s="47"/>
      <c r="C20" s="41"/>
      <c r="D20" s="136" t="s">
        <v>33</v>
      </c>
      <c r="E20" s="41"/>
      <c r="F20" s="41"/>
      <c r="G20" s="41"/>
      <c r="H20" s="41"/>
      <c r="I20" s="136" t="s">
        <v>26</v>
      </c>
      <c r="J20" s="140" t="s">
        <v>34</v>
      </c>
      <c r="K20" s="41"/>
      <c r="L20" s="138"/>
      <c r="S20" s="41"/>
      <c r="T20" s="41"/>
      <c r="U20" s="41"/>
      <c r="V20" s="41"/>
      <c r="W20" s="41"/>
      <c r="X20" s="41"/>
      <c r="Y20" s="41"/>
      <c r="Z20" s="41"/>
      <c r="AA20" s="41"/>
      <c r="AB20" s="41"/>
      <c r="AC20" s="41"/>
      <c r="AD20" s="41"/>
      <c r="AE20" s="41"/>
    </row>
    <row r="21" s="2" customFormat="1" ht="18" customHeight="1">
      <c r="A21" s="41"/>
      <c r="B21" s="47"/>
      <c r="C21" s="41"/>
      <c r="D21" s="41"/>
      <c r="E21" s="140" t="s">
        <v>35</v>
      </c>
      <c r="F21" s="41"/>
      <c r="G21" s="41"/>
      <c r="H21" s="41"/>
      <c r="I21" s="136" t="s">
        <v>29</v>
      </c>
      <c r="J21" s="140" t="s">
        <v>36</v>
      </c>
      <c r="K21" s="41"/>
      <c r="L21" s="138"/>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8"/>
      <c r="S22" s="41"/>
      <c r="T22" s="41"/>
      <c r="U22" s="41"/>
      <c r="V22" s="41"/>
      <c r="W22" s="41"/>
      <c r="X22" s="41"/>
      <c r="Y22" s="41"/>
      <c r="Z22" s="41"/>
      <c r="AA22" s="41"/>
      <c r="AB22" s="41"/>
      <c r="AC22" s="41"/>
      <c r="AD22" s="41"/>
      <c r="AE22" s="41"/>
    </row>
    <row r="23" s="2" customFormat="1" ht="12" customHeight="1">
      <c r="A23" s="41"/>
      <c r="B23" s="47"/>
      <c r="C23" s="41"/>
      <c r="D23" s="136" t="s">
        <v>38</v>
      </c>
      <c r="E23" s="41"/>
      <c r="F23" s="41"/>
      <c r="G23" s="41"/>
      <c r="H23" s="41"/>
      <c r="I23" s="136" t="s">
        <v>26</v>
      </c>
      <c r="J23" s="140" t="s">
        <v>19</v>
      </c>
      <c r="K23" s="41"/>
      <c r="L23" s="138"/>
      <c r="S23" s="41"/>
      <c r="T23" s="41"/>
      <c r="U23" s="41"/>
      <c r="V23" s="41"/>
      <c r="W23" s="41"/>
      <c r="X23" s="41"/>
      <c r="Y23" s="41"/>
      <c r="Z23" s="41"/>
      <c r="AA23" s="41"/>
      <c r="AB23" s="41"/>
      <c r="AC23" s="41"/>
      <c r="AD23" s="41"/>
      <c r="AE23" s="41"/>
    </row>
    <row r="24" s="2" customFormat="1" ht="18" customHeight="1">
      <c r="A24" s="41"/>
      <c r="B24" s="47"/>
      <c r="C24" s="41"/>
      <c r="D24" s="41"/>
      <c r="E24" s="140" t="s">
        <v>39</v>
      </c>
      <c r="F24" s="41"/>
      <c r="G24" s="41"/>
      <c r="H24" s="41"/>
      <c r="I24" s="136" t="s">
        <v>29</v>
      </c>
      <c r="J24" s="140" t="s">
        <v>19</v>
      </c>
      <c r="K24" s="41"/>
      <c r="L24" s="138"/>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8"/>
      <c r="S25" s="41"/>
      <c r="T25" s="41"/>
      <c r="U25" s="41"/>
      <c r="V25" s="41"/>
      <c r="W25" s="41"/>
      <c r="X25" s="41"/>
      <c r="Y25" s="41"/>
      <c r="Z25" s="41"/>
      <c r="AA25" s="41"/>
      <c r="AB25" s="41"/>
      <c r="AC25" s="41"/>
      <c r="AD25" s="41"/>
      <c r="AE25" s="41"/>
    </row>
    <row r="26" s="2" customFormat="1" ht="12" customHeight="1">
      <c r="A26" s="41"/>
      <c r="B26" s="47"/>
      <c r="C26" s="41"/>
      <c r="D26" s="136" t="s">
        <v>40</v>
      </c>
      <c r="E26" s="41"/>
      <c r="F26" s="41"/>
      <c r="G26" s="41"/>
      <c r="H26" s="41"/>
      <c r="I26" s="41"/>
      <c r="J26" s="41"/>
      <c r="K26" s="41"/>
      <c r="L26" s="138"/>
      <c r="S26" s="41"/>
      <c r="T26" s="41"/>
      <c r="U26" s="41"/>
      <c r="V26" s="41"/>
      <c r="W26" s="41"/>
      <c r="X26" s="41"/>
      <c r="Y26" s="41"/>
      <c r="Z26" s="41"/>
      <c r="AA26" s="41"/>
      <c r="AB26" s="41"/>
      <c r="AC26" s="41"/>
      <c r="AD26" s="41"/>
      <c r="AE26" s="41"/>
    </row>
    <row r="27" s="8" customFormat="1" ht="16.5" customHeight="1">
      <c r="A27" s="142"/>
      <c r="B27" s="143"/>
      <c r="C27" s="142"/>
      <c r="D27" s="142"/>
      <c r="E27" s="144" t="s">
        <v>19</v>
      </c>
      <c r="F27" s="144"/>
      <c r="G27" s="144"/>
      <c r="H27" s="144"/>
      <c r="I27" s="142"/>
      <c r="J27" s="142"/>
      <c r="K27" s="142"/>
      <c r="L27" s="145"/>
      <c r="S27" s="142"/>
      <c r="T27" s="142"/>
      <c r="U27" s="142"/>
      <c r="V27" s="142"/>
      <c r="W27" s="142"/>
      <c r="X27" s="142"/>
      <c r="Y27" s="142"/>
      <c r="Z27" s="142"/>
      <c r="AA27" s="142"/>
      <c r="AB27" s="142"/>
      <c r="AC27" s="142"/>
      <c r="AD27" s="142"/>
      <c r="AE27" s="142"/>
    </row>
    <row r="28" s="2" customFormat="1" ht="6.96" customHeight="1">
      <c r="A28" s="41"/>
      <c r="B28" s="47"/>
      <c r="C28" s="41"/>
      <c r="D28" s="41"/>
      <c r="E28" s="41"/>
      <c r="F28" s="41"/>
      <c r="G28" s="41"/>
      <c r="H28" s="41"/>
      <c r="I28" s="41"/>
      <c r="J28" s="41"/>
      <c r="K28" s="41"/>
      <c r="L28" s="138"/>
      <c r="S28" s="41"/>
      <c r="T28" s="41"/>
      <c r="U28" s="41"/>
      <c r="V28" s="41"/>
      <c r="W28" s="41"/>
      <c r="X28" s="41"/>
      <c r="Y28" s="41"/>
      <c r="Z28" s="41"/>
      <c r="AA28" s="41"/>
      <c r="AB28" s="41"/>
      <c r="AC28" s="41"/>
      <c r="AD28" s="41"/>
      <c r="AE28" s="41"/>
    </row>
    <row r="29" s="2" customFormat="1" ht="6.96" customHeight="1">
      <c r="A29" s="41"/>
      <c r="B29" s="47"/>
      <c r="C29" s="41"/>
      <c r="D29" s="146"/>
      <c r="E29" s="146"/>
      <c r="F29" s="146"/>
      <c r="G29" s="146"/>
      <c r="H29" s="146"/>
      <c r="I29" s="146"/>
      <c r="J29" s="146"/>
      <c r="K29" s="146"/>
      <c r="L29" s="138"/>
      <c r="S29" s="41"/>
      <c r="T29" s="41"/>
      <c r="U29" s="41"/>
      <c r="V29" s="41"/>
      <c r="W29" s="41"/>
      <c r="X29" s="41"/>
      <c r="Y29" s="41"/>
      <c r="Z29" s="41"/>
      <c r="AA29" s="41"/>
      <c r="AB29" s="41"/>
      <c r="AC29" s="41"/>
      <c r="AD29" s="41"/>
      <c r="AE29" s="41"/>
    </row>
    <row r="30" s="2" customFormat="1" ht="25.44" customHeight="1">
      <c r="A30" s="41"/>
      <c r="B30" s="47"/>
      <c r="C30" s="41"/>
      <c r="D30" s="147" t="s">
        <v>42</v>
      </c>
      <c r="E30" s="41"/>
      <c r="F30" s="41"/>
      <c r="G30" s="41"/>
      <c r="H30" s="41"/>
      <c r="I30" s="41"/>
      <c r="J30" s="148">
        <f>ROUND(J80, 2)</f>
        <v>0</v>
      </c>
      <c r="K30" s="41"/>
      <c r="L30" s="138"/>
      <c r="S30" s="41"/>
      <c r="T30" s="41"/>
      <c r="U30" s="41"/>
      <c r="V30" s="41"/>
      <c r="W30" s="41"/>
      <c r="X30" s="41"/>
      <c r="Y30" s="41"/>
      <c r="Z30" s="41"/>
      <c r="AA30" s="41"/>
      <c r="AB30" s="41"/>
      <c r="AC30" s="41"/>
      <c r="AD30" s="41"/>
      <c r="AE30" s="41"/>
    </row>
    <row r="31" s="2" customFormat="1" ht="6.96" customHeight="1">
      <c r="A31" s="41"/>
      <c r="B31" s="47"/>
      <c r="C31" s="41"/>
      <c r="D31" s="146"/>
      <c r="E31" s="146"/>
      <c r="F31" s="146"/>
      <c r="G31" s="146"/>
      <c r="H31" s="146"/>
      <c r="I31" s="146"/>
      <c r="J31" s="146"/>
      <c r="K31" s="146"/>
      <c r="L31" s="138"/>
      <c r="S31" s="41"/>
      <c r="T31" s="41"/>
      <c r="U31" s="41"/>
      <c r="V31" s="41"/>
      <c r="W31" s="41"/>
      <c r="X31" s="41"/>
      <c r="Y31" s="41"/>
      <c r="Z31" s="41"/>
      <c r="AA31" s="41"/>
      <c r="AB31" s="41"/>
      <c r="AC31" s="41"/>
      <c r="AD31" s="41"/>
      <c r="AE31" s="41"/>
    </row>
    <row r="32" s="2" customFormat="1" ht="14.4" customHeight="1">
      <c r="A32" s="41"/>
      <c r="B32" s="47"/>
      <c r="C32" s="41"/>
      <c r="D32" s="41"/>
      <c r="E32" s="41"/>
      <c r="F32" s="149" t="s">
        <v>44</v>
      </c>
      <c r="G32" s="41"/>
      <c r="H32" s="41"/>
      <c r="I32" s="149" t="s">
        <v>43</v>
      </c>
      <c r="J32" s="149" t="s">
        <v>45</v>
      </c>
      <c r="K32" s="41"/>
      <c r="L32" s="138"/>
      <c r="S32" s="41"/>
      <c r="T32" s="41"/>
      <c r="U32" s="41"/>
      <c r="V32" s="41"/>
      <c r="W32" s="41"/>
      <c r="X32" s="41"/>
      <c r="Y32" s="41"/>
      <c r="Z32" s="41"/>
      <c r="AA32" s="41"/>
      <c r="AB32" s="41"/>
      <c r="AC32" s="41"/>
      <c r="AD32" s="41"/>
      <c r="AE32" s="41"/>
    </row>
    <row r="33" s="2" customFormat="1" ht="14.4" customHeight="1">
      <c r="A33" s="41"/>
      <c r="B33" s="47"/>
      <c r="C33" s="41"/>
      <c r="D33" s="150" t="s">
        <v>46</v>
      </c>
      <c r="E33" s="136" t="s">
        <v>47</v>
      </c>
      <c r="F33" s="151">
        <f>ROUND((SUM(BE80:BE129)),  2)</f>
        <v>0</v>
      </c>
      <c r="G33" s="41"/>
      <c r="H33" s="41"/>
      <c r="I33" s="152">
        <v>0.20999999999999999</v>
      </c>
      <c r="J33" s="151">
        <f>ROUND(((SUM(BE80:BE129))*I33),  2)</f>
        <v>0</v>
      </c>
      <c r="K33" s="41"/>
      <c r="L33" s="138"/>
      <c r="S33" s="41"/>
      <c r="T33" s="41"/>
      <c r="U33" s="41"/>
      <c r="V33" s="41"/>
      <c r="W33" s="41"/>
      <c r="X33" s="41"/>
      <c r="Y33" s="41"/>
      <c r="Z33" s="41"/>
      <c r="AA33" s="41"/>
      <c r="AB33" s="41"/>
      <c r="AC33" s="41"/>
      <c r="AD33" s="41"/>
      <c r="AE33" s="41"/>
    </row>
    <row r="34" s="2" customFormat="1" ht="14.4" customHeight="1">
      <c r="A34" s="41"/>
      <c r="B34" s="47"/>
      <c r="C34" s="41"/>
      <c r="D34" s="41"/>
      <c r="E34" s="136" t="s">
        <v>48</v>
      </c>
      <c r="F34" s="151">
        <f>ROUND((SUM(BF80:BF129)),  2)</f>
        <v>0</v>
      </c>
      <c r="G34" s="41"/>
      <c r="H34" s="41"/>
      <c r="I34" s="152">
        <v>0.12</v>
      </c>
      <c r="J34" s="151">
        <f>ROUND(((SUM(BF80:BF129))*I34),  2)</f>
        <v>0</v>
      </c>
      <c r="K34" s="41"/>
      <c r="L34" s="138"/>
      <c r="S34" s="41"/>
      <c r="T34" s="41"/>
      <c r="U34" s="41"/>
      <c r="V34" s="41"/>
      <c r="W34" s="41"/>
      <c r="X34" s="41"/>
      <c r="Y34" s="41"/>
      <c r="Z34" s="41"/>
      <c r="AA34" s="41"/>
      <c r="AB34" s="41"/>
      <c r="AC34" s="41"/>
      <c r="AD34" s="41"/>
      <c r="AE34" s="41"/>
    </row>
    <row r="35" hidden="1" s="2" customFormat="1" ht="14.4" customHeight="1">
      <c r="A35" s="41"/>
      <c r="B35" s="47"/>
      <c r="C35" s="41"/>
      <c r="D35" s="41"/>
      <c r="E35" s="136" t="s">
        <v>49</v>
      </c>
      <c r="F35" s="151">
        <f>ROUND((SUM(BG80:BG129)),  2)</f>
        <v>0</v>
      </c>
      <c r="G35" s="41"/>
      <c r="H35" s="41"/>
      <c r="I35" s="152">
        <v>0.20999999999999999</v>
      </c>
      <c r="J35" s="151">
        <f>0</f>
        <v>0</v>
      </c>
      <c r="K35" s="41"/>
      <c r="L35" s="138"/>
      <c r="S35" s="41"/>
      <c r="T35" s="41"/>
      <c r="U35" s="41"/>
      <c r="V35" s="41"/>
      <c r="W35" s="41"/>
      <c r="X35" s="41"/>
      <c r="Y35" s="41"/>
      <c r="Z35" s="41"/>
      <c r="AA35" s="41"/>
      <c r="AB35" s="41"/>
      <c r="AC35" s="41"/>
      <c r="AD35" s="41"/>
      <c r="AE35" s="41"/>
    </row>
    <row r="36" hidden="1" s="2" customFormat="1" ht="14.4" customHeight="1">
      <c r="A36" s="41"/>
      <c r="B36" s="47"/>
      <c r="C36" s="41"/>
      <c r="D36" s="41"/>
      <c r="E36" s="136" t="s">
        <v>50</v>
      </c>
      <c r="F36" s="151">
        <f>ROUND((SUM(BH80:BH129)),  2)</f>
        <v>0</v>
      </c>
      <c r="G36" s="41"/>
      <c r="H36" s="41"/>
      <c r="I36" s="152">
        <v>0.12</v>
      </c>
      <c r="J36" s="151">
        <f>0</f>
        <v>0</v>
      </c>
      <c r="K36" s="41"/>
      <c r="L36" s="138"/>
      <c r="S36" s="41"/>
      <c r="T36" s="41"/>
      <c r="U36" s="41"/>
      <c r="V36" s="41"/>
      <c r="W36" s="41"/>
      <c r="X36" s="41"/>
      <c r="Y36" s="41"/>
      <c r="Z36" s="41"/>
      <c r="AA36" s="41"/>
      <c r="AB36" s="41"/>
      <c r="AC36" s="41"/>
      <c r="AD36" s="41"/>
      <c r="AE36" s="41"/>
    </row>
    <row r="37" hidden="1" s="2" customFormat="1" ht="14.4" customHeight="1">
      <c r="A37" s="41"/>
      <c r="B37" s="47"/>
      <c r="C37" s="41"/>
      <c r="D37" s="41"/>
      <c r="E37" s="136" t="s">
        <v>51</v>
      </c>
      <c r="F37" s="151">
        <f>ROUND((SUM(BI80:BI129)),  2)</f>
        <v>0</v>
      </c>
      <c r="G37" s="41"/>
      <c r="H37" s="41"/>
      <c r="I37" s="152">
        <v>0</v>
      </c>
      <c r="J37" s="151">
        <f>0</f>
        <v>0</v>
      </c>
      <c r="K37" s="41"/>
      <c r="L37" s="138"/>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8"/>
      <c r="S38" s="41"/>
      <c r="T38" s="41"/>
      <c r="U38" s="41"/>
      <c r="V38" s="41"/>
      <c r="W38" s="41"/>
      <c r="X38" s="41"/>
      <c r="Y38" s="41"/>
      <c r="Z38" s="41"/>
      <c r="AA38" s="41"/>
      <c r="AB38" s="41"/>
      <c r="AC38" s="41"/>
      <c r="AD38" s="41"/>
      <c r="AE38" s="41"/>
    </row>
    <row r="39" s="2" customFormat="1" ht="25.44" customHeight="1">
      <c r="A39" s="41"/>
      <c r="B39" s="47"/>
      <c r="C39" s="153"/>
      <c r="D39" s="154" t="s">
        <v>52</v>
      </c>
      <c r="E39" s="155"/>
      <c r="F39" s="155"/>
      <c r="G39" s="156" t="s">
        <v>53</v>
      </c>
      <c r="H39" s="157" t="s">
        <v>54</v>
      </c>
      <c r="I39" s="155"/>
      <c r="J39" s="158">
        <f>SUM(J30:J37)</f>
        <v>0</v>
      </c>
      <c r="K39" s="159"/>
      <c r="L39" s="138"/>
      <c r="S39" s="41"/>
      <c r="T39" s="41"/>
      <c r="U39" s="41"/>
      <c r="V39" s="41"/>
      <c r="W39" s="41"/>
      <c r="X39" s="41"/>
      <c r="Y39" s="41"/>
      <c r="Z39" s="41"/>
      <c r="AA39" s="41"/>
      <c r="AB39" s="41"/>
      <c r="AC39" s="41"/>
      <c r="AD39" s="41"/>
      <c r="AE39" s="41"/>
    </row>
    <row r="40" s="2" customFormat="1" ht="14.4" customHeight="1">
      <c r="A40" s="41"/>
      <c r="B40" s="160"/>
      <c r="C40" s="161"/>
      <c r="D40" s="161"/>
      <c r="E40" s="161"/>
      <c r="F40" s="161"/>
      <c r="G40" s="161"/>
      <c r="H40" s="161"/>
      <c r="I40" s="161"/>
      <c r="J40" s="161"/>
      <c r="K40" s="161"/>
      <c r="L40" s="138"/>
      <c r="S40" s="41"/>
      <c r="T40" s="41"/>
      <c r="U40" s="41"/>
      <c r="V40" s="41"/>
      <c r="W40" s="41"/>
      <c r="X40" s="41"/>
      <c r="Y40" s="41"/>
      <c r="Z40" s="41"/>
      <c r="AA40" s="41"/>
      <c r="AB40" s="41"/>
      <c r="AC40" s="41"/>
      <c r="AD40" s="41"/>
      <c r="AE40" s="41"/>
    </row>
    <row r="44" s="2" customFormat="1" ht="6.96" customHeight="1">
      <c r="A44" s="41"/>
      <c r="B44" s="162"/>
      <c r="C44" s="163"/>
      <c r="D44" s="163"/>
      <c r="E44" s="163"/>
      <c r="F44" s="163"/>
      <c r="G44" s="163"/>
      <c r="H44" s="163"/>
      <c r="I44" s="163"/>
      <c r="J44" s="163"/>
      <c r="K44" s="163"/>
      <c r="L44" s="138"/>
      <c r="S44" s="41"/>
      <c r="T44" s="41"/>
      <c r="U44" s="41"/>
      <c r="V44" s="41"/>
      <c r="W44" s="41"/>
      <c r="X44" s="41"/>
      <c r="Y44" s="41"/>
      <c r="Z44" s="41"/>
      <c r="AA44" s="41"/>
      <c r="AB44" s="41"/>
      <c r="AC44" s="41"/>
      <c r="AD44" s="41"/>
      <c r="AE44" s="41"/>
    </row>
    <row r="45" s="2" customFormat="1" ht="24.96" customHeight="1">
      <c r="A45" s="41"/>
      <c r="B45" s="42"/>
      <c r="C45" s="26" t="s">
        <v>116</v>
      </c>
      <c r="D45" s="43"/>
      <c r="E45" s="43"/>
      <c r="F45" s="43"/>
      <c r="G45" s="43"/>
      <c r="H45" s="43"/>
      <c r="I45" s="43"/>
      <c r="J45" s="43"/>
      <c r="K45" s="43"/>
      <c r="L45" s="138"/>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8"/>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38"/>
      <c r="S47" s="41"/>
      <c r="T47" s="41"/>
      <c r="U47" s="41"/>
      <c r="V47" s="41"/>
      <c r="W47" s="41"/>
      <c r="X47" s="41"/>
      <c r="Y47" s="41"/>
      <c r="Z47" s="41"/>
      <c r="AA47" s="41"/>
      <c r="AB47" s="41"/>
      <c r="AC47" s="41"/>
      <c r="AD47" s="41"/>
      <c r="AE47" s="41"/>
    </row>
    <row r="48" s="2" customFormat="1" ht="26.25" customHeight="1">
      <c r="A48" s="41"/>
      <c r="B48" s="42"/>
      <c r="C48" s="43"/>
      <c r="D48" s="43"/>
      <c r="E48" s="164" t="str">
        <f>E7</f>
        <v>Svitava, úprava Letovice, ř. km 60,922 - 62,290, Letovice, oprava hrází, odtěžení sedimentu</v>
      </c>
      <c r="F48" s="35"/>
      <c r="G48" s="35"/>
      <c r="H48" s="35"/>
      <c r="I48" s="43"/>
      <c r="J48" s="43"/>
      <c r="K48" s="43"/>
      <c r="L48" s="138"/>
      <c r="S48" s="41"/>
      <c r="T48" s="41"/>
      <c r="U48" s="41"/>
      <c r="V48" s="41"/>
      <c r="W48" s="41"/>
      <c r="X48" s="41"/>
      <c r="Y48" s="41"/>
      <c r="Z48" s="41"/>
      <c r="AA48" s="41"/>
      <c r="AB48" s="41"/>
      <c r="AC48" s="41"/>
      <c r="AD48" s="41"/>
      <c r="AE48" s="41"/>
    </row>
    <row r="49" s="2" customFormat="1" ht="12" customHeight="1">
      <c r="A49" s="41"/>
      <c r="B49" s="42"/>
      <c r="C49" s="35" t="s">
        <v>106</v>
      </c>
      <c r="D49" s="43"/>
      <c r="E49" s="43"/>
      <c r="F49" s="43"/>
      <c r="G49" s="43"/>
      <c r="H49" s="43"/>
      <c r="I49" s="43"/>
      <c r="J49" s="43"/>
      <c r="K49" s="43"/>
      <c r="L49" s="138"/>
      <c r="S49" s="41"/>
      <c r="T49" s="41"/>
      <c r="U49" s="41"/>
      <c r="V49" s="41"/>
      <c r="W49" s="41"/>
      <c r="X49" s="41"/>
      <c r="Y49" s="41"/>
      <c r="Z49" s="41"/>
      <c r="AA49" s="41"/>
      <c r="AB49" s="41"/>
      <c r="AC49" s="41"/>
      <c r="AD49" s="41"/>
      <c r="AE49" s="41"/>
    </row>
    <row r="50" s="2" customFormat="1" ht="16.5" customHeight="1">
      <c r="A50" s="41"/>
      <c r="B50" s="42"/>
      <c r="C50" s="43"/>
      <c r="D50" s="43"/>
      <c r="E50" s="72" t="str">
        <f>E9</f>
        <v>VRN - Vedlejší rozpočtové náklady</v>
      </c>
      <c r="F50" s="43"/>
      <c r="G50" s="43"/>
      <c r="H50" s="43"/>
      <c r="I50" s="43"/>
      <c r="J50" s="43"/>
      <c r="K50" s="43"/>
      <c r="L50" s="138"/>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8"/>
      <c r="S51" s="41"/>
      <c r="T51" s="41"/>
      <c r="U51" s="41"/>
      <c r="V51" s="41"/>
      <c r="W51" s="41"/>
      <c r="X51" s="41"/>
      <c r="Y51" s="41"/>
      <c r="Z51" s="41"/>
      <c r="AA51" s="41"/>
      <c r="AB51" s="41"/>
      <c r="AC51" s="41"/>
      <c r="AD51" s="41"/>
      <c r="AE51" s="41"/>
    </row>
    <row r="52" s="2" customFormat="1" ht="12" customHeight="1">
      <c r="A52" s="41"/>
      <c r="B52" s="42"/>
      <c r="C52" s="35" t="s">
        <v>21</v>
      </c>
      <c r="D52" s="43"/>
      <c r="E52" s="43"/>
      <c r="F52" s="30" t="str">
        <f>F12</f>
        <v>k.ú. Letovice</v>
      </c>
      <c r="G52" s="43"/>
      <c r="H52" s="43"/>
      <c r="I52" s="35" t="s">
        <v>23</v>
      </c>
      <c r="J52" s="75" t="str">
        <f>IF(J12="","",J12)</f>
        <v>4. 4. 2025</v>
      </c>
      <c r="K52" s="43"/>
      <c r="L52" s="138"/>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8"/>
      <c r="S53" s="41"/>
      <c r="T53" s="41"/>
      <c r="U53" s="41"/>
      <c r="V53" s="41"/>
      <c r="W53" s="41"/>
      <c r="X53" s="41"/>
      <c r="Y53" s="41"/>
      <c r="Z53" s="41"/>
      <c r="AA53" s="41"/>
      <c r="AB53" s="41"/>
      <c r="AC53" s="41"/>
      <c r="AD53" s="41"/>
      <c r="AE53" s="41"/>
    </row>
    <row r="54" s="2" customFormat="1" ht="25.65" customHeight="1">
      <c r="A54" s="41"/>
      <c r="B54" s="42"/>
      <c r="C54" s="35" t="s">
        <v>25</v>
      </c>
      <c r="D54" s="43"/>
      <c r="E54" s="43"/>
      <c r="F54" s="30" t="str">
        <f>E15</f>
        <v>Povodí Moravy, s.p.</v>
      </c>
      <c r="G54" s="43"/>
      <c r="H54" s="43"/>
      <c r="I54" s="35" t="s">
        <v>33</v>
      </c>
      <c r="J54" s="39" t="str">
        <f>E21</f>
        <v>Regioprojekt Brno, s.r.o</v>
      </c>
      <c r="K54" s="43"/>
      <c r="L54" s="138"/>
      <c r="S54" s="41"/>
      <c r="T54" s="41"/>
      <c r="U54" s="41"/>
      <c r="V54" s="41"/>
      <c r="W54" s="41"/>
      <c r="X54" s="41"/>
      <c r="Y54" s="41"/>
      <c r="Z54" s="41"/>
      <c r="AA54" s="41"/>
      <c r="AB54" s="41"/>
      <c r="AC54" s="41"/>
      <c r="AD54" s="41"/>
      <c r="AE54" s="41"/>
    </row>
    <row r="55" s="2" customFormat="1" ht="15.15" customHeight="1">
      <c r="A55" s="41"/>
      <c r="B55" s="42"/>
      <c r="C55" s="35" t="s">
        <v>31</v>
      </c>
      <c r="D55" s="43"/>
      <c r="E55" s="43"/>
      <c r="F55" s="30" t="str">
        <f>IF(E18="","",E18)</f>
        <v>Vyplň údaj</v>
      </c>
      <c r="G55" s="43"/>
      <c r="H55" s="43"/>
      <c r="I55" s="35" t="s">
        <v>38</v>
      </c>
      <c r="J55" s="39" t="str">
        <f>E24</f>
        <v>Ing. Michal Doubek</v>
      </c>
      <c r="K55" s="43"/>
      <c r="L55" s="138"/>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8"/>
      <c r="S56" s="41"/>
      <c r="T56" s="41"/>
      <c r="U56" s="41"/>
      <c r="V56" s="41"/>
      <c r="W56" s="41"/>
      <c r="X56" s="41"/>
      <c r="Y56" s="41"/>
      <c r="Z56" s="41"/>
      <c r="AA56" s="41"/>
      <c r="AB56" s="41"/>
      <c r="AC56" s="41"/>
      <c r="AD56" s="41"/>
      <c r="AE56" s="41"/>
    </row>
    <row r="57" s="2" customFormat="1" ht="29.28" customHeight="1">
      <c r="A57" s="41"/>
      <c r="B57" s="42"/>
      <c r="C57" s="165" t="s">
        <v>117</v>
      </c>
      <c r="D57" s="166"/>
      <c r="E57" s="166"/>
      <c r="F57" s="166"/>
      <c r="G57" s="166"/>
      <c r="H57" s="166"/>
      <c r="I57" s="166"/>
      <c r="J57" s="167" t="s">
        <v>118</v>
      </c>
      <c r="K57" s="166"/>
      <c r="L57" s="138"/>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8"/>
      <c r="S58" s="41"/>
      <c r="T58" s="41"/>
      <c r="U58" s="41"/>
      <c r="V58" s="41"/>
      <c r="W58" s="41"/>
      <c r="X58" s="41"/>
      <c r="Y58" s="41"/>
      <c r="Z58" s="41"/>
      <c r="AA58" s="41"/>
      <c r="AB58" s="41"/>
      <c r="AC58" s="41"/>
      <c r="AD58" s="41"/>
      <c r="AE58" s="41"/>
    </row>
    <row r="59" s="2" customFormat="1" ht="22.8" customHeight="1">
      <c r="A59" s="41"/>
      <c r="B59" s="42"/>
      <c r="C59" s="168" t="s">
        <v>74</v>
      </c>
      <c r="D59" s="43"/>
      <c r="E59" s="43"/>
      <c r="F59" s="43"/>
      <c r="G59" s="43"/>
      <c r="H59" s="43"/>
      <c r="I59" s="43"/>
      <c r="J59" s="105">
        <f>J80</f>
        <v>0</v>
      </c>
      <c r="K59" s="43"/>
      <c r="L59" s="138"/>
      <c r="S59" s="41"/>
      <c r="T59" s="41"/>
      <c r="U59" s="41"/>
      <c r="V59" s="41"/>
      <c r="W59" s="41"/>
      <c r="X59" s="41"/>
      <c r="Y59" s="41"/>
      <c r="Z59" s="41"/>
      <c r="AA59" s="41"/>
      <c r="AB59" s="41"/>
      <c r="AC59" s="41"/>
      <c r="AD59" s="41"/>
      <c r="AE59" s="41"/>
      <c r="AU59" s="20" t="s">
        <v>119</v>
      </c>
    </row>
    <row r="60" s="9" customFormat="1" ht="24.96" customHeight="1">
      <c r="A60" s="9"/>
      <c r="B60" s="169"/>
      <c r="C60" s="170"/>
      <c r="D60" s="171" t="s">
        <v>436</v>
      </c>
      <c r="E60" s="172"/>
      <c r="F60" s="172"/>
      <c r="G60" s="172"/>
      <c r="H60" s="172"/>
      <c r="I60" s="172"/>
      <c r="J60" s="173">
        <f>J81</f>
        <v>0</v>
      </c>
      <c r="K60" s="170"/>
      <c r="L60" s="174"/>
      <c r="S60" s="9"/>
      <c r="T60" s="9"/>
      <c r="U60" s="9"/>
      <c r="V60" s="9"/>
      <c r="W60" s="9"/>
      <c r="X60" s="9"/>
      <c r="Y60" s="9"/>
      <c r="Z60" s="9"/>
      <c r="AA60" s="9"/>
      <c r="AB60" s="9"/>
      <c r="AC60" s="9"/>
      <c r="AD60" s="9"/>
      <c r="AE60" s="9"/>
    </row>
    <row r="61" s="2" customFormat="1" ht="21.84" customHeight="1">
      <c r="A61" s="41"/>
      <c r="B61" s="42"/>
      <c r="C61" s="43"/>
      <c r="D61" s="43"/>
      <c r="E61" s="43"/>
      <c r="F61" s="43"/>
      <c r="G61" s="43"/>
      <c r="H61" s="43"/>
      <c r="I61" s="43"/>
      <c r="J61" s="43"/>
      <c r="K61" s="43"/>
      <c r="L61" s="138"/>
      <c r="S61" s="41"/>
      <c r="T61" s="41"/>
      <c r="U61" s="41"/>
      <c r="V61" s="41"/>
      <c r="W61" s="41"/>
      <c r="X61" s="41"/>
      <c r="Y61" s="41"/>
      <c r="Z61" s="41"/>
      <c r="AA61" s="41"/>
      <c r="AB61" s="41"/>
      <c r="AC61" s="41"/>
      <c r="AD61" s="41"/>
      <c r="AE61" s="41"/>
    </row>
    <row r="62" s="2" customFormat="1" ht="6.96" customHeight="1">
      <c r="A62" s="41"/>
      <c r="B62" s="62"/>
      <c r="C62" s="63"/>
      <c r="D62" s="63"/>
      <c r="E62" s="63"/>
      <c r="F62" s="63"/>
      <c r="G62" s="63"/>
      <c r="H62" s="63"/>
      <c r="I62" s="63"/>
      <c r="J62" s="63"/>
      <c r="K62" s="63"/>
      <c r="L62" s="138"/>
      <c r="S62" s="41"/>
      <c r="T62" s="41"/>
      <c r="U62" s="41"/>
      <c r="V62" s="41"/>
      <c r="W62" s="41"/>
      <c r="X62" s="41"/>
      <c r="Y62" s="41"/>
      <c r="Z62" s="41"/>
      <c r="AA62" s="41"/>
      <c r="AB62" s="41"/>
      <c r="AC62" s="41"/>
      <c r="AD62" s="41"/>
      <c r="AE62" s="41"/>
    </row>
    <row r="66" s="2" customFormat="1" ht="6.96" customHeight="1">
      <c r="A66" s="41"/>
      <c r="B66" s="64"/>
      <c r="C66" s="65"/>
      <c r="D66" s="65"/>
      <c r="E66" s="65"/>
      <c r="F66" s="65"/>
      <c r="G66" s="65"/>
      <c r="H66" s="65"/>
      <c r="I66" s="65"/>
      <c r="J66" s="65"/>
      <c r="K66" s="65"/>
      <c r="L66" s="138"/>
      <c r="S66" s="41"/>
      <c r="T66" s="41"/>
      <c r="U66" s="41"/>
      <c r="V66" s="41"/>
      <c r="W66" s="41"/>
      <c r="X66" s="41"/>
      <c r="Y66" s="41"/>
      <c r="Z66" s="41"/>
      <c r="AA66" s="41"/>
      <c r="AB66" s="41"/>
      <c r="AC66" s="41"/>
      <c r="AD66" s="41"/>
      <c r="AE66" s="41"/>
    </row>
    <row r="67" s="2" customFormat="1" ht="24.96" customHeight="1">
      <c r="A67" s="41"/>
      <c r="B67" s="42"/>
      <c r="C67" s="26" t="s">
        <v>126</v>
      </c>
      <c r="D67" s="43"/>
      <c r="E67" s="43"/>
      <c r="F67" s="43"/>
      <c r="G67" s="43"/>
      <c r="H67" s="43"/>
      <c r="I67" s="43"/>
      <c r="J67" s="43"/>
      <c r="K67" s="43"/>
      <c r="L67" s="138"/>
      <c r="S67" s="41"/>
      <c r="T67" s="41"/>
      <c r="U67" s="41"/>
      <c r="V67" s="41"/>
      <c r="W67" s="41"/>
      <c r="X67" s="41"/>
      <c r="Y67" s="41"/>
      <c r="Z67" s="41"/>
      <c r="AA67" s="41"/>
      <c r="AB67" s="41"/>
      <c r="AC67" s="41"/>
      <c r="AD67" s="41"/>
      <c r="AE67" s="41"/>
    </row>
    <row r="68" s="2" customFormat="1" ht="6.96" customHeight="1">
      <c r="A68" s="41"/>
      <c r="B68" s="42"/>
      <c r="C68" s="43"/>
      <c r="D68" s="43"/>
      <c r="E68" s="43"/>
      <c r="F68" s="43"/>
      <c r="G68" s="43"/>
      <c r="H68" s="43"/>
      <c r="I68" s="43"/>
      <c r="J68" s="43"/>
      <c r="K68" s="43"/>
      <c r="L68" s="138"/>
      <c r="S68" s="41"/>
      <c r="T68" s="41"/>
      <c r="U68" s="41"/>
      <c r="V68" s="41"/>
      <c r="W68" s="41"/>
      <c r="X68" s="41"/>
      <c r="Y68" s="41"/>
      <c r="Z68" s="41"/>
      <c r="AA68" s="41"/>
      <c r="AB68" s="41"/>
      <c r="AC68" s="41"/>
      <c r="AD68" s="41"/>
      <c r="AE68" s="41"/>
    </row>
    <row r="69" s="2" customFormat="1" ht="12" customHeight="1">
      <c r="A69" s="41"/>
      <c r="B69" s="42"/>
      <c r="C69" s="35" t="s">
        <v>16</v>
      </c>
      <c r="D69" s="43"/>
      <c r="E69" s="43"/>
      <c r="F69" s="43"/>
      <c r="G69" s="43"/>
      <c r="H69" s="43"/>
      <c r="I69" s="43"/>
      <c r="J69" s="43"/>
      <c r="K69" s="43"/>
      <c r="L69" s="138"/>
      <c r="S69" s="41"/>
      <c r="T69" s="41"/>
      <c r="U69" s="41"/>
      <c r="V69" s="41"/>
      <c r="W69" s="41"/>
      <c r="X69" s="41"/>
      <c r="Y69" s="41"/>
      <c r="Z69" s="41"/>
      <c r="AA69" s="41"/>
      <c r="AB69" s="41"/>
      <c r="AC69" s="41"/>
      <c r="AD69" s="41"/>
      <c r="AE69" s="41"/>
    </row>
    <row r="70" s="2" customFormat="1" ht="26.25" customHeight="1">
      <c r="A70" s="41"/>
      <c r="B70" s="42"/>
      <c r="C70" s="43"/>
      <c r="D70" s="43"/>
      <c r="E70" s="164" t="str">
        <f>E7</f>
        <v>Svitava, úprava Letovice, ř. km 60,922 - 62,290, Letovice, oprava hrází, odtěžení sedimentu</v>
      </c>
      <c r="F70" s="35"/>
      <c r="G70" s="35"/>
      <c r="H70" s="35"/>
      <c r="I70" s="43"/>
      <c r="J70" s="43"/>
      <c r="K70" s="43"/>
      <c r="L70" s="138"/>
      <c r="S70" s="41"/>
      <c r="T70" s="41"/>
      <c r="U70" s="41"/>
      <c r="V70" s="41"/>
      <c r="W70" s="41"/>
      <c r="X70" s="41"/>
      <c r="Y70" s="41"/>
      <c r="Z70" s="41"/>
      <c r="AA70" s="41"/>
      <c r="AB70" s="41"/>
      <c r="AC70" s="41"/>
      <c r="AD70" s="41"/>
      <c r="AE70" s="41"/>
    </row>
    <row r="71" s="2" customFormat="1" ht="12" customHeight="1">
      <c r="A71" s="41"/>
      <c r="B71" s="42"/>
      <c r="C71" s="35" t="s">
        <v>106</v>
      </c>
      <c r="D71" s="43"/>
      <c r="E71" s="43"/>
      <c r="F71" s="43"/>
      <c r="G71" s="43"/>
      <c r="H71" s="43"/>
      <c r="I71" s="43"/>
      <c r="J71" s="43"/>
      <c r="K71" s="43"/>
      <c r="L71" s="138"/>
      <c r="S71" s="41"/>
      <c r="T71" s="41"/>
      <c r="U71" s="41"/>
      <c r="V71" s="41"/>
      <c r="W71" s="41"/>
      <c r="X71" s="41"/>
      <c r="Y71" s="41"/>
      <c r="Z71" s="41"/>
      <c r="AA71" s="41"/>
      <c r="AB71" s="41"/>
      <c r="AC71" s="41"/>
      <c r="AD71" s="41"/>
      <c r="AE71" s="41"/>
    </row>
    <row r="72" s="2" customFormat="1" ht="16.5" customHeight="1">
      <c r="A72" s="41"/>
      <c r="B72" s="42"/>
      <c r="C72" s="43"/>
      <c r="D72" s="43"/>
      <c r="E72" s="72" t="str">
        <f>E9</f>
        <v>VRN - Vedlejší rozpočtové náklady</v>
      </c>
      <c r="F72" s="43"/>
      <c r="G72" s="43"/>
      <c r="H72" s="43"/>
      <c r="I72" s="43"/>
      <c r="J72" s="43"/>
      <c r="K72" s="43"/>
      <c r="L72" s="138"/>
      <c r="S72" s="41"/>
      <c r="T72" s="41"/>
      <c r="U72" s="41"/>
      <c r="V72" s="41"/>
      <c r="W72" s="41"/>
      <c r="X72" s="41"/>
      <c r="Y72" s="41"/>
      <c r="Z72" s="41"/>
      <c r="AA72" s="41"/>
      <c r="AB72" s="41"/>
      <c r="AC72" s="41"/>
      <c r="AD72" s="41"/>
      <c r="AE72" s="41"/>
    </row>
    <row r="73" s="2" customFormat="1" ht="6.96" customHeight="1">
      <c r="A73" s="41"/>
      <c r="B73" s="42"/>
      <c r="C73" s="43"/>
      <c r="D73" s="43"/>
      <c r="E73" s="43"/>
      <c r="F73" s="43"/>
      <c r="G73" s="43"/>
      <c r="H73" s="43"/>
      <c r="I73" s="43"/>
      <c r="J73" s="43"/>
      <c r="K73" s="43"/>
      <c r="L73" s="138"/>
      <c r="S73" s="41"/>
      <c r="T73" s="41"/>
      <c r="U73" s="41"/>
      <c r="V73" s="41"/>
      <c r="W73" s="41"/>
      <c r="X73" s="41"/>
      <c r="Y73" s="41"/>
      <c r="Z73" s="41"/>
      <c r="AA73" s="41"/>
      <c r="AB73" s="41"/>
      <c r="AC73" s="41"/>
      <c r="AD73" s="41"/>
      <c r="AE73" s="41"/>
    </row>
    <row r="74" s="2" customFormat="1" ht="12" customHeight="1">
      <c r="A74" s="41"/>
      <c r="B74" s="42"/>
      <c r="C74" s="35" t="s">
        <v>21</v>
      </c>
      <c r="D74" s="43"/>
      <c r="E74" s="43"/>
      <c r="F74" s="30" t="str">
        <f>F12</f>
        <v>k.ú. Letovice</v>
      </c>
      <c r="G74" s="43"/>
      <c r="H74" s="43"/>
      <c r="I74" s="35" t="s">
        <v>23</v>
      </c>
      <c r="J74" s="75" t="str">
        <f>IF(J12="","",J12)</f>
        <v>4. 4. 2025</v>
      </c>
      <c r="K74" s="43"/>
      <c r="L74" s="138"/>
      <c r="S74" s="41"/>
      <c r="T74" s="41"/>
      <c r="U74" s="41"/>
      <c r="V74" s="41"/>
      <c r="W74" s="41"/>
      <c r="X74" s="41"/>
      <c r="Y74" s="41"/>
      <c r="Z74" s="41"/>
      <c r="AA74" s="41"/>
      <c r="AB74" s="41"/>
      <c r="AC74" s="41"/>
      <c r="AD74" s="41"/>
      <c r="AE74" s="41"/>
    </row>
    <row r="75" s="2" customFormat="1" ht="6.96" customHeight="1">
      <c r="A75" s="41"/>
      <c r="B75" s="42"/>
      <c r="C75" s="43"/>
      <c r="D75" s="43"/>
      <c r="E75" s="43"/>
      <c r="F75" s="43"/>
      <c r="G75" s="43"/>
      <c r="H75" s="43"/>
      <c r="I75" s="43"/>
      <c r="J75" s="43"/>
      <c r="K75" s="43"/>
      <c r="L75" s="138"/>
      <c r="S75" s="41"/>
      <c r="T75" s="41"/>
      <c r="U75" s="41"/>
      <c r="V75" s="41"/>
      <c r="W75" s="41"/>
      <c r="X75" s="41"/>
      <c r="Y75" s="41"/>
      <c r="Z75" s="41"/>
      <c r="AA75" s="41"/>
      <c r="AB75" s="41"/>
      <c r="AC75" s="41"/>
      <c r="AD75" s="41"/>
      <c r="AE75" s="41"/>
    </row>
    <row r="76" s="2" customFormat="1" ht="25.65" customHeight="1">
      <c r="A76" s="41"/>
      <c r="B76" s="42"/>
      <c r="C76" s="35" t="s">
        <v>25</v>
      </c>
      <c r="D76" s="43"/>
      <c r="E76" s="43"/>
      <c r="F76" s="30" t="str">
        <f>E15</f>
        <v>Povodí Moravy, s.p.</v>
      </c>
      <c r="G76" s="43"/>
      <c r="H76" s="43"/>
      <c r="I76" s="35" t="s">
        <v>33</v>
      </c>
      <c r="J76" s="39" t="str">
        <f>E21</f>
        <v>Regioprojekt Brno, s.r.o</v>
      </c>
      <c r="K76" s="43"/>
      <c r="L76" s="138"/>
      <c r="S76" s="41"/>
      <c r="T76" s="41"/>
      <c r="U76" s="41"/>
      <c r="V76" s="41"/>
      <c r="W76" s="41"/>
      <c r="X76" s="41"/>
      <c r="Y76" s="41"/>
      <c r="Z76" s="41"/>
      <c r="AA76" s="41"/>
      <c r="AB76" s="41"/>
      <c r="AC76" s="41"/>
      <c r="AD76" s="41"/>
      <c r="AE76" s="41"/>
    </row>
    <row r="77" s="2" customFormat="1" ht="15.15" customHeight="1">
      <c r="A77" s="41"/>
      <c r="B77" s="42"/>
      <c r="C77" s="35" t="s">
        <v>31</v>
      </c>
      <c r="D77" s="43"/>
      <c r="E77" s="43"/>
      <c r="F77" s="30" t="str">
        <f>IF(E18="","",E18)</f>
        <v>Vyplň údaj</v>
      </c>
      <c r="G77" s="43"/>
      <c r="H77" s="43"/>
      <c r="I77" s="35" t="s">
        <v>38</v>
      </c>
      <c r="J77" s="39" t="str">
        <f>E24</f>
        <v>Ing. Michal Doubek</v>
      </c>
      <c r="K77" s="43"/>
      <c r="L77" s="138"/>
      <c r="S77" s="41"/>
      <c r="T77" s="41"/>
      <c r="U77" s="41"/>
      <c r="V77" s="41"/>
      <c r="W77" s="41"/>
      <c r="X77" s="41"/>
      <c r="Y77" s="41"/>
      <c r="Z77" s="41"/>
      <c r="AA77" s="41"/>
      <c r="AB77" s="41"/>
      <c r="AC77" s="41"/>
      <c r="AD77" s="41"/>
      <c r="AE77" s="41"/>
    </row>
    <row r="78" s="2" customFormat="1" ht="10.32" customHeight="1">
      <c r="A78" s="41"/>
      <c r="B78" s="42"/>
      <c r="C78" s="43"/>
      <c r="D78" s="43"/>
      <c r="E78" s="43"/>
      <c r="F78" s="43"/>
      <c r="G78" s="43"/>
      <c r="H78" s="43"/>
      <c r="I78" s="43"/>
      <c r="J78" s="43"/>
      <c r="K78" s="43"/>
      <c r="L78" s="138"/>
      <c r="S78" s="41"/>
      <c r="T78" s="41"/>
      <c r="U78" s="41"/>
      <c r="V78" s="41"/>
      <c r="W78" s="41"/>
      <c r="X78" s="41"/>
      <c r="Y78" s="41"/>
      <c r="Z78" s="41"/>
      <c r="AA78" s="41"/>
      <c r="AB78" s="41"/>
      <c r="AC78" s="41"/>
      <c r="AD78" s="41"/>
      <c r="AE78" s="41"/>
    </row>
    <row r="79" s="11" customFormat="1" ht="29.28" customHeight="1">
      <c r="A79" s="181"/>
      <c r="B79" s="182"/>
      <c r="C79" s="183" t="s">
        <v>127</v>
      </c>
      <c r="D79" s="184" t="s">
        <v>61</v>
      </c>
      <c r="E79" s="184" t="s">
        <v>57</v>
      </c>
      <c r="F79" s="184" t="s">
        <v>58</v>
      </c>
      <c r="G79" s="184" t="s">
        <v>128</v>
      </c>
      <c r="H79" s="184" t="s">
        <v>129</v>
      </c>
      <c r="I79" s="184" t="s">
        <v>130</v>
      </c>
      <c r="J79" s="184" t="s">
        <v>118</v>
      </c>
      <c r="K79" s="185" t="s">
        <v>131</v>
      </c>
      <c r="L79" s="186"/>
      <c r="M79" s="95" t="s">
        <v>19</v>
      </c>
      <c r="N79" s="96" t="s">
        <v>46</v>
      </c>
      <c r="O79" s="96" t="s">
        <v>132</v>
      </c>
      <c r="P79" s="96" t="s">
        <v>133</v>
      </c>
      <c r="Q79" s="96" t="s">
        <v>134</v>
      </c>
      <c r="R79" s="96" t="s">
        <v>135</v>
      </c>
      <c r="S79" s="96" t="s">
        <v>136</v>
      </c>
      <c r="T79" s="97" t="s">
        <v>137</v>
      </c>
      <c r="U79" s="181"/>
      <c r="V79" s="181"/>
      <c r="W79" s="181"/>
      <c r="X79" s="181"/>
      <c r="Y79" s="181"/>
      <c r="Z79" s="181"/>
      <c r="AA79" s="181"/>
      <c r="AB79" s="181"/>
      <c r="AC79" s="181"/>
      <c r="AD79" s="181"/>
      <c r="AE79" s="181"/>
    </row>
    <row r="80" s="2" customFormat="1" ht="22.8" customHeight="1">
      <c r="A80" s="41"/>
      <c r="B80" s="42"/>
      <c r="C80" s="102" t="s">
        <v>138</v>
      </c>
      <c r="D80" s="43"/>
      <c r="E80" s="43"/>
      <c r="F80" s="43"/>
      <c r="G80" s="43"/>
      <c r="H80" s="43"/>
      <c r="I80" s="43"/>
      <c r="J80" s="187">
        <f>BK80</f>
        <v>0</v>
      </c>
      <c r="K80" s="43"/>
      <c r="L80" s="47"/>
      <c r="M80" s="98"/>
      <c r="N80" s="188"/>
      <c r="O80" s="99"/>
      <c r="P80" s="189">
        <f>P81</f>
        <v>0</v>
      </c>
      <c r="Q80" s="99"/>
      <c r="R80" s="189">
        <f>R81</f>
        <v>0</v>
      </c>
      <c r="S80" s="99"/>
      <c r="T80" s="190">
        <f>T81</f>
        <v>0</v>
      </c>
      <c r="U80" s="41"/>
      <c r="V80" s="41"/>
      <c r="W80" s="41"/>
      <c r="X80" s="41"/>
      <c r="Y80" s="41"/>
      <c r="Z80" s="41"/>
      <c r="AA80" s="41"/>
      <c r="AB80" s="41"/>
      <c r="AC80" s="41"/>
      <c r="AD80" s="41"/>
      <c r="AE80" s="41"/>
      <c r="AT80" s="20" t="s">
        <v>75</v>
      </c>
      <c r="AU80" s="20" t="s">
        <v>119</v>
      </c>
      <c r="BK80" s="191">
        <f>BK81</f>
        <v>0</v>
      </c>
    </row>
    <row r="81" s="12" customFormat="1" ht="25.92" customHeight="1">
      <c r="A81" s="12"/>
      <c r="B81" s="192"/>
      <c r="C81" s="193"/>
      <c r="D81" s="194" t="s">
        <v>75</v>
      </c>
      <c r="E81" s="195" t="s">
        <v>90</v>
      </c>
      <c r="F81" s="195" t="s">
        <v>91</v>
      </c>
      <c r="G81" s="193"/>
      <c r="H81" s="193"/>
      <c r="I81" s="196"/>
      <c r="J81" s="197">
        <f>BK81</f>
        <v>0</v>
      </c>
      <c r="K81" s="193"/>
      <c r="L81" s="198"/>
      <c r="M81" s="199"/>
      <c r="N81" s="200"/>
      <c r="O81" s="200"/>
      <c r="P81" s="201">
        <f>SUM(P82:P129)</f>
        <v>0</v>
      </c>
      <c r="Q81" s="200"/>
      <c r="R81" s="201">
        <f>SUM(R82:R129)</f>
        <v>0</v>
      </c>
      <c r="S81" s="200"/>
      <c r="T81" s="202">
        <f>SUM(T82:T129)</f>
        <v>0</v>
      </c>
      <c r="U81" s="12"/>
      <c r="V81" s="12"/>
      <c r="W81" s="12"/>
      <c r="X81" s="12"/>
      <c r="Y81" s="12"/>
      <c r="Z81" s="12"/>
      <c r="AA81" s="12"/>
      <c r="AB81" s="12"/>
      <c r="AC81" s="12"/>
      <c r="AD81" s="12"/>
      <c r="AE81" s="12"/>
      <c r="AR81" s="203" t="s">
        <v>171</v>
      </c>
      <c r="AT81" s="204" t="s">
        <v>75</v>
      </c>
      <c r="AU81" s="204" t="s">
        <v>76</v>
      </c>
      <c r="AY81" s="203" t="s">
        <v>141</v>
      </c>
      <c r="BK81" s="205">
        <f>SUM(BK82:BK129)</f>
        <v>0</v>
      </c>
    </row>
    <row r="82" s="2" customFormat="1" ht="24.15" customHeight="1">
      <c r="A82" s="41"/>
      <c r="B82" s="42"/>
      <c r="C82" s="208" t="s">
        <v>84</v>
      </c>
      <c r="D82" s="208" t="s">
        <v>143</v>
      </c>
      <c r="E82" s="209" t="s">
        <v>437</v>
      </c>
      <c r="F82" s="210" t="s">
        <v>438</v>
      </c>
      <c r="G82" s="211" t="s">
        <v>328</v>
      </c>
      <c r="H82" s="212">
        <v>2</v>
      </c>
      <c r="I82" s="213"/>
      <c r="J82" s="214">
        <f>ROUND(I82*H82,2)</f>
        <v>0</v>
      </c>
      <c r="K82" s="210" t="s">
        <v>19</v>
      </c>
      <c r="L82" s="47"/>
      <c r="M82" s="215" t="s">
        <v>19</v>
      </c>
      <c r="N82" s="216" t="s">
        <v>47</v>
      </c>
      <c r="O82" s="87"/>
      <c r="P82" s="217">
        <f>O82*H82</f>
        <v>0</v>
      </c>
      <c r="Q82" s="217">
        <v>0</v>
      </c>
      <c r="R82" s="217">
        <f>Q82*H82</f>
        <v>0</v>
      </c>
      <c r="S82" s="217">
        <v>0</v>
      </c>
      <c r="T82" s="218">
        <f>S82*H82</f>
        <v>0</v>
      </c>
      <c r="U82" s="41"/>
      <c r="V82" s="41"/>
      <c r="W82" s="41"/>
      <c r="X82" s="41"/>
      <c r="Y82" s="41"/>
      <c r="Z82" s="41"/>
      <c r="AA82" s="41"/>
      <c r="AB82" s="41"/>
      <c r="AC82" s="41"/>
      <c r="AD82" s="41"/>
      <c r="AE82" s="41"/>
      <c r="AR82" s="219" t="s">
        <v>439</v>
      </c>
      <c r="AT82" s="219" t="s">
        <v>143</v>
      </c>
      <c r="AU82" s="219" t="s">
        <v>84</v>
      </c>
      <c r="AY82" s="20" t="s">
        <v>141</v>
      </c>
      <c r="BE82" s="220">
        <f>IF(N82="základní",J82,0)</f>
        <v>0</v>
      </c>
      <c r="BF82" s="220">
        <f>IF(N82="snížená",J82,0)</f>
        <v>0</v>
      </c>
      <c r="BG82" s="220">
        <f>IF(N82="zákl. přenesená",J82,0)</f>
        <v>0</v>
      </c>
      <c r="BH82" s="220">
        <f>IF(N82="sníž. přenesená",J82,0)</f>
        <v>0</v>
      </c>
      <c r="BI82" s="220">
        <f>IF(N82="nulová",J82,0)</f>
        <v>0</v>
      </c>
      <c r="BJ82" s="20" t="s">
        <v>84</v>
      </c>
      <c r="BK82" s="220">
        <f>ROUND(I82*H82,2)</f>
        <v>0</v>
      </c>
      <c r="BL82" s="20" t="s">
        <v>439</v>
      </c>
      <c r="BM82" s="219" t="s">
        <v>440</v>
      </c>
    </row>
    <row r="83" s="2" customFormat="1">
      <c r="A83" s="41"/>
      <c r="B83" s="42"/>
      <c r="C83" s="43"/>
      <c r="D83" s="228" t="s">
        <v>300</v>
      </c>
      <c r="E83" s="43"/>
      <c r="F83" s="280" t="s">
        <v>441</v>
      </c>
      <c r="G83" s="43"/>
      <c r="H83" s="43"/>
      <c r="I83" s="223"/>
      <c r="J83" s="43"/>
      <c r="K83" s="43"/>
      <c r="L83" s="47"/>
      <c r="M83" s="224"/>
      <c r="N83" s="225"/>
      <c r="O83" s="87"/>
      <c r="P83" s="87"/>
      <c r="Q83" s="87"/>
      <c r="R83" s="87"/>
      <c r="S83" s="87"/>
      <c r="T83" s="88"/>
      <c r="U83" s="41"/>
      <c r="V83" s="41"/>
      <c r="W83" s="41"/>
      <c r="X83" s="41"/>
      <c r="Y83" s="41"/>
      <c r="Z83" s="41"/>
      <c r="AA83" s="41"/>
      <c r="AB83" s="41"/>
      <c r="AC83" s="41"/>
      <c r="AD83" s="41"/>
      <c r="AE83" s="41"/>
      <c r="AT83" s="20" t="s">
        <v>300</v>
      </c>
      <c r="AU83" s="20" t="s">
        <v>84</v>
      </c>
    </row>
    <row r="84" s="13" customFormat="1">
      <c r="A84" s="13"/>
      <c r="B84" s="226"/>
      <c r="C84" s="227"/>
      <c r="D84" s="228" t="s">
        <v>152</v>
      </c>
      <c r="E84" s="229" t="s">
        <v>19</v>
      </c>
      <c r="F84" s="230" t="s">
        <v>442</v>
      </c>
      <c r="G84" s="227"/>
      <c r="H84" s="231">
        <v>1</v>
      </c>
      <c r="I84" s="232"/>
      <c r="J84" s="227"/>
      <c r="K84" s="227"/>
      <c r="L84" s="233"/>
      <c r="M84" s="234"/>
      <c r="N84" s="235"/>
      <c r="O84" s="235"/>
      <c r="P84" s="235"/>
      <c r="Q84" s="235"/>
      <c r="R84" s="235"/>
      <c r="S84" s="235"/>
      <c r="T84" s="236"/>
      <c r="U84" s="13"/>
      <c r="V84" s="13"/>
      <c r="W84" s="13"/>
      <c r="X84" s="13"/>
      <c r="Y84" s="13"/>
      <c r="Z84" s="13"/>
      <c r="AA84" s="13"/>
      <c r="AB84" s="13"/>
      <c r="AC84" s="13"/>
      <c r="AD84" s="13"/>
      <c r="AE84" s="13"/>
      <c r="AT84" s="237" t="s">
        <v>152</v>
      </c>
      <c r="AU84" s="237" t="s">
        <v>84</v>
      </c>
      <c r="AV84" s="13" t="s">
        <v>86</v>
      </c>
      <c r="AW84" s="13" t="s">
        <v>37</v>
      </c>
      <c r="AX84" s="13" t="s">
        <v>76</v>
      </c>
      <c r="AY84" s="237" t="s">
        <v>141</v>
      </c>
    </row>
    <row r="85" s="13" customFormat="1">
      <c r="A85" s="13"/>
      <c r="B85" s="226"/>
      <c r="C85" s="227"/>
      <c r="D85" s="228" t="s">
        <v>152</v>
      </c>
      <c r="E85" s="229" t="s">
        <v>19</v>
      </c>
      <c r="F85" s="230" t="s">
        <v>443</v>
      </c>
      <c r="G85" s="227"/>
      <c r="H85" s="231">
        <v>1</v>
      </c>
      <c r="I85" s="232"/>
      <c r="J85" s="227"/>
      <c r="K85" s="227"/>
      <c r="L85" s="233"/>
      <c r="M85" s="234"/>
      <c r="N85" s="235"/>
      <c r="O85" s="235"/>
      <c r="P85" s="235"/>
      <c r="Q85" s="235"/>
      <c r="R85" s="235"/>
      <c r="S85" s="235"/>
      <c r="T85" s="236"/>
      <c r="U85" s="13"/>
      <c r="V85" s="13"/>
      <c r="W85" s="13"/>
      <c r="X85" s="13"/>
      <c r="Y85" s="13"/>
      <c r="Z85" s="13"/>
      <c r="AA85" s="13"/>
      <c r="AB85" s="13"/>
      <c r="AC85" s="13"/>
      <c r="AD85" s="13"/>
      <c r="AE85" s="13"/>
      <c r="AT85" s="237" t="s">
        <v>152</v>
      </c>
      <c r="AU85" s="237" t="s">
        <v>84</v>
      </c>
      <c r="AV85" s="13" t="s">
        <v>86</v>
      </c>
      <c r="AW85" s="13" t="s">
        <v>37</v>
      </c>
      <c r="AX85" s="13" t="s">
        <v>76</v>
      </c>
      <c r="AY85" s="237" t="s">
        <v>141</v>
      </c>
    </row>
    <row r="86" s="14" customFormat="1">
      <c r="A86" s="14"/>
      <c r="B86" s="238"/>
      <c r="C86" s="239"/>
      <c r="D86" s="228" t="s">
        <v>152</v>
      </c>
      <c r="E86" s="240" t="s">
        <v>19</v>
      </c>
      <c r="F86" s="241" t="s">
        <v>154</v>
      </c>
      <c r="G86" s="239"/>
      <c r="H86" s="242">
        <v>2</v>
      </c>
      <c r="I86" s="243"/>
      <c r="J86" s="239"/>
      <c r="K86" s="239"/>
      <c r="L86" s="244"/>
      <c r="M86" s="245"/>
      <c r="N86" s="246"/>
      <c r="O86" s="246"/>
      <c r="P86" s="246"/>
      <c r="Q86" s="246"/>
      <c r="R86" s="246"/>
      <c r="S86" s="246"/>
      <c r="T86" s="247"/>
      <c r="U86" s="14"/>
      <c r="V86" s="14"/>
      <c r="W86" s="14"/>
      <c r="X86" s="14"/>
      <c r="Y86" s="14"/>
      <c r="Z86" s="14"/>
      <c r="AA86" s="14"/>
      <c r="AB86" s="14"/>
      <c r="AC86" s="14"/>
      <c r="AD86" s="14"/>
      <c r="AE86" s="14"/>
      <c r="AT86" s="248" t="s">
        <v>152</v>
      </c>
      <c r="AU86" s="248" t="s">
        <v>84</v>
      </c>
      <c r="AV86" s="14" t="s">
        <v>148</v>
      </c>
      <c r="AW86" s="14" t="s">
        <v>37</v>
      </c>
      <c r="AX86" s="14" t="s">
        <v>84</v>
      </c>
      <c r="AY86" s="248" t="s">
        <v>141</v>
      </c>
    </row>
    <row r="87" s="2" customFormat="1" ht="24.15" customHeight="1">
      <c r="A87" s="41"/>
      <c r="B87" s="42"/>
      <c r="C87" s="208" t="s">
        <v>86</v>
      </c>
      <c r="D87" s="208" t="s">
        <v>143</v>
      </c>
      <c r="E87" s="209" t="s">
        <v>444</v>
      </c>
      <c r="F87" s="210" t="s">
        <v>445</v>
      </c>
      <c r="G87" s="211" t="s">
        <v>328</v>
      </c>
      <c r="H87" s="212">
        <v>1</v>
      </c>
      <c r="I87" s="213"/>
      <c r="J87" s="214">
        <f>ROUND(I87*H87,2)</f>
        <v>0</v>
      </c>
      <c r="K87" s="210" t="s">
        <v>19</v>
      </c>
      <c r="L87" s="47"/>
      <c r="M87" s="215" t="s">
        <v>19</v>
      </c>
      <c r="N87" s="216" t="s">
        <v>47</v>
      </c>
      <c r="O87" s="87"/>
      <c r="P87" s="217">
        <f>O87*H87</f>
        <v>0</v>
      </c>
      <c r="Q87" s="217">
        <v>0</v>
      </c>
      <c r="R87" s="217">
        <f>Q87*H87</f>
        <v>0</v>
      </c>
      <c r="S87" s="217">
        <v>0</v>
      </c>
      <c r="T87" s="218">
        <f>S87*H87</f>
        <v>0</v>
      </c>
      <c r="U87" s="41"/>
      <c r="V87" s="41"/>
      <c r="W87" s="41"/>
      <c r="X87" s="41"/>
      <c r="Y87" s="41"/>
      <c r="Z87" s="41"/>
      <c r="AA87" s="41"/>
      <c r="AB87" s="41"/>
      <c r="AC87" s="41"/>
      <c r="AD87" s="41"/>
      <c r="AE87" s="41"/>
      <c r="AR87" s="219" t="s">
        <v>439</v>
      </c>
      <c r="AT87" s="219" t="s">
        <v>143</v>
      </c>
      <c r="AU87" s="219" t="s">
        <v>84</v>
      </c>
      <c r="AY87" s="20" t="s">
        <v>141</v>
      </c>
      <c r="BE87" s="220">
        <f>IF(N87="základní",J87,0)</f>
        <v>0</v>
      </c>
      <c r="BF87" s="220">
        <f>IF(N87="snížená",J87,0)</f>
        <v>0</v>
      </c>
      <c r="BG87" s="220">
        <f>IF(N87="zákl. přenesená",J87,0)</f>
        <v>0</v>
      </c>
      <c r="BH87" s="220">
        <f>IF(N87="sníž. přenesená",J87,0)</f>
        <v>0</v>
      </c>
      <c r="BI87" s="220">
        <f>IF(N87="nulová",J87,0)</f>
        <v>0</v>
      </c>
      <c r="BJ87" s="20" t="s">
        <v>84</v>
      </c>
      <c r="BK87" s="220">
        <f>ROUND(I87*H87,2)</f>
        <v>0</v>
      </c>
      <c r="BL87" s="20" t="s">
        <v>439</v>
      </c>
      <c r="BM87" s="219" t="s">
        <v>446</v>
      </c>
    </row>
    <row r="88" s="2" customFormat="1">
      <c r="A88" s="41"/>
      <c r="B88" s="42"/>
      <c r="C88" s="43"/>
      <c r="D88" s="228" t="s">
        <v>300</v>
      </c>
      <c r="E88" s="43"/>
      <c r="F88" s="280" t="s">
        <v>447</v>
      </c>
      <c r="G88" s="43"/>
      <c r="H88" s="43"/>
      <c r="I88" s="223"/>
      <c r="J88" s="43"/>
      <c r="K88" s="43"/>
      <c r="L88" s="47"/>
      <c r="M88" s="224"/>
      <c r="N88" s="225"/>
      <c r="O88" s="87"/>
      <c r="P88" s="87"/>
      <c r="Q88" s="87"/>
      <c r="R88" s="87"/>
      <c r="S88" s="87"/>
      <c r="T88" s="88"/>
      <c r="U88" s="41"/>
      <c r="V88" s="41"/>
      <c r="W88" s="41"/>
      <c r="X88" s="41"/>
      <c r="Y88" s="41"/>
      <c r="Z88" s="41"/>
      <c r="AA88" s="41"/>
      <c r="AB88" s="41"/>
      <c r="AC88" s="41"/>
      <c r="AD88" s="41"/>
      <c r="AE88" s="41"/>
      <c r="AT88" s="20" t="s">
        <v>300</v>
      </c>
      <c r="AU88" s="20" t="s">
        <v>84</v>
      </c>
    </row>
    <row r="89" s="2" customFormat="1" ht="24.15" customHeight="1">
      <c r="A89" s="41"/>
      <c r="B89" s="42"/>
      <c r="C89" s="208" t="s">
        <v>160</v>
      </c>
      <c r="D89" s="208" t="s">
        <v>143</v>
      </c>
      <c r="E89" s="209" t="s">
        <v>448</v>
      </c>
      <c r="F89" s="210" t="s">
        <v>449</v>
      </c>
      <c r="G89" s="211" t="s">
        <v>328</v>
      </c>
      <c r="H89" s="212">
        <v>1</v>
      </c>
      <c r="I89" s="213"/>
      <c r="J89" s="214">
        <f>ROUND(I89*H89,2)</f>
        <v>0</v>
      </c>
      <c r="K89" s="210" t="s">
        <v>19</v>
      </c>
      <c r="L89" s="47"/>
      <c r="M89" s="215" t="s">
        <v>19</v>
      </c>
      <c r="N89" s="216" t="s">
        <v>47</v>
      </c>
      <c r="O89" s="87"/>
      <c r="P89" s="217">
        <f>O89*H89</f>
        <v>0</v>
      </c>
      <c r="Q89" s="217">
        <v>0</v>
      </c>
      <c r="R89" s="217">
        <f>Q89*H89</f>
        <v>0</v>
      </c>
      <c r="S89" s="217">
        <v>0</v>
      </c>
      <c r="T89" s="218">
        <f>S89*H89</f>
        <v>0</v>
      </c>
      <c r="U89" s="41"/>
      <c r="V89" s="41"/>
      <c r="W89" s="41"/>
      <c r="X89" s="41"/>
      <c r="Y89" s="41"/>
      <c r="Z89" s="41"/>
      <c r="AA89" s="41"/>
      <c r="AB89" s="41"/>
      <c r="AC89" s="41"/>
      <c r="AD89" s="41"/>
      <c r="AE89" s="41"/>
      <c r="AR89" s="219" t="s">
        <v>439</v>
      </c>
      <c r="AT89" s="219" t="s">
        <v>143</v>
      </c>
      <c r="AU89" s="219" t="s">
        <v>84</v>
      </c>
      <c r="AY89" s="20" t="s">
        <v>141</v>
      </c>
      <c r="BE89" s="220">
        <f>IF(N89="základní",J89,0)</f>
        <v>0</v>
      </c>
      <c r="BF89" s="220">
        <f>IF(N89="snížená",J89,0)</f>
        <v>0</v>
      </c>
      <c r="BG89" s="220">
        <f>IF(N89="zákl. přenesená",J89,0)</f>
        <v>0</v>
      </c>
      <c r="BH89" s="220">
        <f>IF(N89="sníž. přenesená",J89,0)</f>
        <v>0</v>
      </c>
      <c r="BI89" s="220">
        <f>IF(N89="nulová",J89,0)</f>
        <v>0</v>
      </c>
      <c r="BJ89" s="20" t="s">
        <v>84</v>
      </c>
      <c r="BK89" s="220">
        <f>ROUND(I89*H89,2)</f>
        <v>0</v>
      </c>
      <c r="BL89" s="20" t="s">
        <v>439</v>
      </c>
      <c r="BM89" s="219" t="s">
        <v>450</v>
      </c>
    </row>
    <row r="90" s="2" customFormat="1">
      <c r="A90" s="41"/>
      <c r="B90" s="42"/>
      <c r="C90" s="43"/>
      <c r="D90" s="228" t="s">
        <v>300</v>
      </c>
      <c r="E90" s="43"/>
      <c r="F90" s="280" t="s">
        <v>451</v>
      </c>
      <c r="G90" s="43"/>
      <c r="H90" s="43"/>
      <c r="I90" s="223"/>
      <c r="J90" s="43"/>
      <c r="K90" s="43"/>
      <c r="L90" s="47"/>
      <c r="M90" s="224"/>
      <c r="N90" s="225"/>
      <c r="O90" s="87"/>
      <c r="P90" s="87"/>
      <c r="Q90" s="87"/>
      <c r="R90" s="87"/>
      <c r="S90" s="87"/>
      <c r="T90" s="88"/>
      <c r="U90" s="41"/>
      <c r="V90" s="41"/>
      <c r="W90" s="41"/>
      <c r="X90" s="41"/>
      <c r="Y90" s="41"/>
      <c r="Z90" s="41"/>
      <c r="AA90" s="41"/>
      <c r="AB90" s="41"/>
      <c r="AC90" s="41"/>
      <c r="AD90" s="41"/>
      <c r="AE90" s="41"/>
      <c r="AT90" s="20" t="s">
        <v>300</v>
      </c>
      <c r="AU90" s="20" t="s">
        <v>84</v>
      </c>
    </row>
    <row r="91" s="2" customFormat="1" ht="37.8" customHeight="1">
      <c r="A91" s="41"/>
      <c r="B91" s="42"/>
      <c r="C91" s="208" t="s">
        <v>148</v>
      </c>
      <c r="D91" s="208" t="s">
        <v>143</v>
      </c>
      <c r="E91" s="209" t="s">
        <v>452</v>
      </c>
      <c r="F91" s="210" t="s">
        <v>453</v>
      </c>
      <c r="G91" s="211" t="s">
        <v>328</v>
      </c>
      <c r="H91" s="212">
        <v>2</v>
      </c>
      <c r="I91" s="213"/>
      <c r="J91" s="214">
        <f>ROUND(I91*H91,2)</f>
        <v>0</v>
      </c>
      <c r="K91" s="210" t="s">
        <v>19</v>
      </c>
      <c r="L91" s="47"/>
      <c r="M91" s="215" t="s">
        <v>19</v>
      </c>
      <c r="N91" s="216" t="s">
        <v>47</v>
      </c>
      <c r="O91" s="87"/>
      <c r="P91" s="217">
        <f>O91*H91</f>
        <v>0</v>
      </c>
      <c r="Q91" s="217">
        <v>0</v>
      </c>
      <c r="R91" s="217">
        <f>Q91*H91</f>
        <v>0</v>
      </c>
      <c r="S91" s="217">
        <v>0</v>
      </c>
      <c r="T91" s="218">
        <f>S91*H91</f>
        <v>0</v>
      </c>
      <c r="U91" s="41"/>
      <c r="V91" s="41"/>
      <c r="W91" s="41"/>
      <c r="X91" s="41"/>
      <c r="Y91" s="41"/>
      <c r="Z91" s="41"/>
      <c r="AA91" s="41"/>
      <c r="AB91" s="41"/>
      <c r="AC91" s="41"/>
      <c r="AD91" s="41"/>
      <c r="AE91" s="41"/>
      <c r="AR91" s="219" t="s">
        <v>439</v>
      </c>
      <c r="AT91" s="219" t="s">
        <v>143</v>
      </c>
      <c r="AU91" s="219" t="s">
        <v>84</v>
      </c>
      <c r="AY91" s="20" t="s">
        <v>141</v>
      </c>
      <c r="BE91" s="220">
        <f>IF(N91="základní",J91,0)</f>
        <v>0</v>
      </c>
      <c r="BF91" s="220">
        <f>IF(N91="snížená",J91,0)</f>
        <v>0</v>
      </c>
      <c r="BG91" s="220">
        <f>IF(N91="zákl. přenesená",J91,0)</f>
        <v>0</v>
      </c>
      <c r="BH91" s="220">
        <f>IF(N91="sníž. přenesená",J91,0)</f>
        <v>0</v>
      </c>
      <c r="BI91" s="220">
        <f>IF(N91="nulová",J91,0)</f>
        <v>0</v>
      </c>
      <c r="BJ91" s="20" t="s">
        <v>84</v>
      </c>
      <c r="BK91" s="220">
        <f>ROUND(I91*H91,2)</f>
        <v>0</v>
      </c>
      <c r="BL91" s="20" t="s">
        <v>439</v>
      </c>
      <c r="BM91" s="219" t="s">
        <v>454</v>
      </c>
    </row>
    <row r="92" s="2" customFormat="1">
      <c r="A92" s="41"/>
      <c r="B92" s="42"/>
      <c r="C92" s="43"/>
      <c r="D92" s="228" t="s">
        <v>300</v>
      </c>
      <c r="E92" s="43"/>
      <c r="F92" s="280" t="s">
        <v>455</v>
      </c>
      <c r="G92" s="43"/>
      <c r="H92" s="43"/>
      <c r="I92" s="223"/>
      <c r="J92" s="43"/>
      <c r="K92" s="43"/>
      <c r="L92" s="47"/>
      <c r="M92" s="224"/>
      <c r="N92" s="225"/>
      <c r="O92" s="87"/>
      <c r="P92" s="87"/>
      <c r="Q92" s="87"/>
      <c r="R92" s="87"/>
      <c r="S92" s="87"/>
      <c r="T92" s="88"/>
      <c r="U92" s="41"/>
      <c r="V92" s="41"/>
      <c r="W92" s="41"/>
      <c r="X92" s="41"/>
      <c r="Y92" s="41"/>
      <c r="Z92" s="41"/>
      <c r="AA92" s="41"/>
      <c r="AB92" s="41"/>
      <c r="AC92" s="41"/>
      <c r="AD92" s="41"/>
      <c r="AE92" s="41"/>
      <c r="AT92" s="20" t="s">
        <v>300</v>
      </c>
      <c r="AU92" s="20" t="s">
        <v>84</v>
      </c>
    </row>
    <row r="93" s="13" customFormat="1">
      <c r="A93" s="13"/>
      <c r="B93" s="226"/>
      <c r="C93" s="227"/>
      <c r="D93" s="228" t="s">
        <v>152</v>
      </c>
      <c r="E93" s="229" t="s">
        <v>19</v>
      </c>
      <c r="F93" s="230" t="s">
        <v>442</v>
      </c>
      <c r="G93" s="227"/>
      <c r="H93" s="231">
        <v>1</v>
      </c>
      <c r="I93" s="232"/>
      <c r="J93" s="227"/>
      <c r="K93" s="227"/>
      <c r="L93" s="233"/>
      <c r="M93" s="234"/>
      <c r="N93" s="235"/>
      <c r="O93" s="235"/>
      <c r="P93" s="235"/>
      <c r="Q93" s="235"/>
      <c r="R93" s="235"/>
      <c r="S93" s="235"/>
      <c r="T93" s="236"/>
      <c r="U93" s="13"/>
      <c r="V93" s="13"/>
      <c r="W93" s="13"/>
      <c r="X93" s="13"/>
      <c r="Y93" s="13"/>
      <c r="Z93" s="13"/>
      <c r="AA93" s="13"/>
      <c r="AB93" s="13"/>
      <c r="AC93" s="13"/>
      <c r="AD93" s="13"/>
      <c r="AE93" s="13"/>
      <c r="AT93" s="237" t="s">
        <v>152</v>
      </c>
      <c r="AU93" s="237" t="s">
        <v>84</v>
      </c>
      <c r="AV93" s="13" t="s">
        <v>86</v>
      </c>
      <c r="AW93" s="13" t="s">
        <v>37</v>
      </c>
      <c r="AX93" s="13" t="s">
        <v>76</v>
      </c>
      <c r="AY93" s="237" t="s">
        <v>141</v>
      </c>
    </row>
    <row r="94" s="13" customFormat="1">
      <c r="A94" s="13"/>
      <c r="B94" s="226"/>
      <c r="C94" s="227"/>
      <c r="D94" s="228" t="s">
        <v>152</v>
      </c>
      <c r="E94" s="229" t="s">
        <v>19</v>
      </c>
      <c r="F94" s="230" t="s">
        <v>443</v>
      </c>
      <c r="G94" s="227"/>
      <c r="H94" s="231">
        <v>1</v>
      </c>
      <c r="I94" s="232"/>
      <c r="J94" s="227"/>
      <c r="K94" s="227"/>
      <c r="L94" s="233"/>
      <c r="M94" s="234"/>
      <c r="N94" s="235"/>
      <c r="O94" s="235"/>
      <c r="P94" s="235"/>
      <c r="Q94" s="235"/>
      <c r="R94" s="235"/>
      <c r="S94" s="235"/>
      <c r="T94" s="236"/>
      <c r="U94" s="13"/>
      <c r="V94" s="13"/>
      <c r="W94" s="13"/>
      <c r="X94" s="13"/>
      <c r="Y94" s="13"/>
      <c r="Z94" s="13"/>
      <c r="AA94" s="13"/>
      <c r="AB94" s="13"/>
      <c r="AC94" s="13"/>
      <c r="AD94" s="13"/>
      <c r="AE94" s="13"/>
      <c r="AT94" s="237" t="s">
        <v>152</v>
      </c>
      <c r="AU94" s="237" t="s">
        <v>84</v>
      </c>
      <c r="AV94" s="13" t="s">
        <v>86</v>
      </c>
      <c r="AW94" s="13" t="s">
        <v>37</v>
      </c>
      <c r="AX94" s="13" t="s">
        <v>76</v>
      </c>
      <c r="AY94" s="237" t="s">
        <v>141</v>
      </c>
    </row>
    <row r="95" s="14" customFormat="1">
      <c r="A95" s="14"/>
      <c r="B95" s="238"/>
      <c r="C95" s="239"/>
      <c r="D95" s="228" t="s">
        <v>152</v>
      </c>
      <c r="E95" s="240" t="s">
        <v>19</v>
      </c>
      <c r="F95" s="241" t="s">
        <v>154</v>
      </c>
      <c r="G95" s="239"/>
      <c r="H95" s="242">
        <v>2</v>
      </c>
      <c r="I95" s="243"/>
      <c r="J95" s="239"/>
      <c r="K95" s="239"/>
      <c r="L95" s="244"/>
      <c r="M95" s="245"/>
      <c r="N95" s="246"/>
      <c r="O95" s="246"/>
      <c r="P95" s="246"/>
      <c r="Q95" s="246"/>
      <c r="R95" s="246"/>
      <c r="S95" s="246"/>
      <c r="T95" s="247"/>
      <c r="U95" s="14"/>
      <c r="V95" s="14"/>
      <c r="W95" s="14"/>
      <c r="X95" s="14"/>
      <c r="Y95" s="14"/>
      <c r="Z95" s="14"/>
      <c r="AA95" s="14"/>
      <c r="AB95" s="14"/>
      <c r="AC95" s="14"/>
      <c r="AD95" s="14"/>
      <c r="AE95" s="14"/>
      <c r="AT95" s="248" t="s">
        <v>152</v>
      </c>
      <c r="AU95" s="248" t="s">
        <v>84</v>
      </c>
      <c r="AV95" s="14" t="s">
        <v>148</v>
      </c>
      <c r="AW95" s="14" t="s">
        <v>37</v>
      </c>
      <c r="AX95" s="14" t="s">
        <v>84</v>
      </c>
      <c r="AY95" s="248" t="s">
        <v>141</v>
      </c>
    </row>
    <row r="96" s="2" customFormat="1" ht="24.15" customHeight="1">
      <c r="A96" s="41"/>
      <c r="B96" s="42"/>
      <c r="C96" s="208" t="s">
        <v>171</v>
      </c>
      <c r="D96" s="208" t="s">
        <v>143</v>
      </c>
      <c r="E96" s="209" t="s">
        <v>456</v>
      </c>
      <c r="F96" s="210" t="s">
        <v>457</v>
      </c>
      <c r="G96" s="211" t="s">
        <v>328</v>
      </c>
      <c r="H96" s="212">
        <v>1</v>
      </c>
      <c r="I96" s="213"/>
      <c r="J96" s="214">
        <f>ROUND(I96*H96,2)</f>
        <v>0</v>
      </c>
      <c r="K96" s="210" t="s">
        <v>19</v>
      </c>
      <c r="L96" s="47"/>
      <c r="M96" s="215" t="s">
        <v>19</v>
      </c>
      <c r="N96" s="216" t="s">
        <v>47</v>
      </c>
      <c r="O96" s="87"/>
      <c r="P96" s="217">
        <f>O96*H96</f>
        <v>0</v>
      </c>
      <c r="Q96" s="217">
        <v>0</v>
      </c>
      <c r="R96" s="217">
        <f>Q96*H96</f>
        <v>0</v>
      </c>
      <c r="S96" s="217">
        <v>0</v>
      </c>
      <c r="T96" s="218">
        <f>S96*H96</f>
        <v>0</v>
      </c>
      <c r="U96" s="41"/>
      <c r="V96" s="41"/>
      <c r="W96" s="41"/>
      <c r="X96" s="41"/>
      <c r="Y96" s="41"/>
      <c r="Z96" s="41"/>
      <c r="AA96" s="41"/>
      <c r="AB96" s="41"/>
      <c r="AC96" s="41"/>
      <c r="AD96" s="41"/>
      <c r="AE96" s="41"/>
      <c r="AR96" s="219" t="s">
        <v>439</v>
      </c>
      <c r="AT96" s="219" t="s">
        <v>143</v>
      </c>
      <c r="AU96" s="219" t="s">
        <v>84</v>
      </c>
      <c r="AY96" s="20" t="s">
        <v>141</v>
      </c>
      <c r="BE96" s="220">
        <f>IF(N96="základní",J96,0)</f>
        <v>0</v>
      </c>
      <c r="BF96" s="220">
        <f>IF(N96="snížená",J96,0)</f>
        <v>0</v>
      </c>
      <c r="BG96" s="220">
        <f>IF(N96="zákl. přenesená",J96,0)</f>
        <v>0</v>
      </c>
      <c r="BH96" s="220">
        <f>IF(N96="sníž. přenesená",J96,0)</f>
        <v>0</v>
      </c>
      <c r="BI96" s="220">
        <f>IF(N96="nulová",J96,0)</f>
        <v>0</v>
      </c>
      <c r="BJ96" s="20" t="s">
        <v>84</v>
      </c>
      <c r="BK96" s="220">
        <f>ROUND(I96*H96,2)</f>
        <v>0</v>
      </c>
      <c r="BL96" s="20" t="s">
        <v>439</v>
      </c>
      <c r="BM96" s="219" t="s">
        <v>458</v>
      </c>
    </row>
    <row r="97" s="2" customFormat="1">
      <c r="A97" s="41"/>
      <c r="B97" s="42"/>
      <c r="C97" s="43"/>
      <c r="D97" s="228" t="s">
        <v>300</v>
      </c>
      <c r="E97" s="43"/>
      <c r="F97" s="280" t="s">
        <v>459</v>
      </c>
      <c r="G97" s="43"/>
      <c r="H97" s="43"/>
      <c r="I97" s="223"/>
      <c r="J97" s="43"/>
      <c r="K97" s="43"/>
      <c r="L97" s="47"/>
      <c r="M97" s="224"/>
      <c r="N97" s="225"/>
      <c r="O97" s="87"/>
      <c r="P97" s="87"/>
      <c r="Q97" s="87"/>
      <c r="R97" s="87"/>
      <c r="S97" s="87"/>
      <c r="T97" s="88"/>
      <c r="U97" s="41"/>
      <c r="V97" s="41"/>
      <c r="W97" s="41"/>
      <c r="X97" s="41"/>
      <c r="Y97" s="41"/>
      <c r="Z97" s="41"/>
      <c r="AA97" s="41"/>
      <c r="AB97" s="41"/>
      <c r="AC97" s="41"/>
      <c r="AD97" s="41"/>
      <c r="AE97" s="41"/>
      <c r="AT97" s="20" t="s">
        <v>300</v>
      </c>
      <c r="AU97" s="20" t="s">
        <v>84</v>
      </c>
    </row>
    <row r="98" s="2" customFormat="1" ht="37.8" customHeight="1">
      <c r="A98" s="41"/>
      <c r="B98" s="42"/>
      <c r="C98" s="208" t="s">
        <v>180</v>
      </c>
      <c r="D98" s="208" t="s">
        <v>143</v>
      </c>
      <c r="E98" s="209" t="s">
        <v>460</v>
      </c>
      <c r="F98" s="210" t="s">
        <v>461</v>
      </c>
      <c r="G98" s="211" t="s">
        <v>328</v>
      </c>
      <c r="H98" s="212">
        <v>1</v>
      </c>
      <c r="I98" s="213"/>
      <c r="J98" s="214">
        <f>ROUND(I98*H98,2)</f>
        <v>0</v>
      </c>
      <c r="K98" s="210" t="s">
        <v>19</v>
      </c>
      <c r="L98" s="47"/>
      <c r="M98" s="215" t="s">
        <v>19</v>
      </c>
      <c r="N98" s="216" t="s">
        <v>47</v>
      </c>
      <c r="O98" s="87"/>
      <c r="P98" s="217">
        <f>O98*H98</f>
        <v>0</v>
      </c>
      <c r="Q98" s="217">
        <v>0</v>
      </c>
      <c r="R98" s="217">
        <f>Q98*H98</f>
        <v>0</v>
      </c>
      <c r="S98" s="217">
        <v>0</v>
      </c>
      <c r="T98" s="218">
        <f>S98*H98</f>
        <v>0</v>
      </c>
      <c r="U98" s="41"/>
      <c r="V98" s="41"/>
      <c r="W98" s="41"/>
      <c r="X98" s="41"/>
      <c r="Y98" s="41"/>
      <c r="Z98" s="41"/>
      <c r="AA98" s="41"/>
      <c r="AB98" s="41"/>
      <c r="AC98" s="41"/>
      <c r="AD98" s="41"/>
      <c r="AE98" s="41"/>
      <c r="AR98" s="219" t="s">
        <v>439</v>
      </c>
      <c r="AT98" s="219" t="s">
        <v>143</v>
      </c>
      <c r="AU98" s="219" t="s">
        <v>84</v>
      </c>
      <c r="AY98" s="20" t="s">
        <v>141</v>
      </c>
      <c r="BE98" s="220">
        <f>IF(N98="základní",J98,0)</f>
        <v>0</v>
      </c>
      <c r="BF98" s="220">
        <f>IF(N98="snížená",J98,0)</f>
        <v>0</v>
      </c>
      <c r="BG98" s="220">
        <f>IF(N98="zákl. přenesená",J98,0)</f>
        <v>0</v>
      </c>
      <c r="BH98" s="220">
        <f>IF(N98="sníž. přenesená",J98,0)</f>
        <v>0</v>
      </c>
      <c r="BI98" s="220">
        <f>IF(N98="nulová",J98,0)</f>
        <v>0</v>
      </c>
      <c r="BJ98" s="20" t="s">
        <v>84</v>
      </c>
      <c r="BK98" s="220">
        <f>ROUND(I98*H98,2)</f>
        <v>0</v>
      </c>
      <c r="BL98" s="20" t="s">
        <v>439</v>
      </c>
      <c r="BM98" s="219" t="s">
        <v>462</v>
      </c>
    </row>
    <row r="99" s="2" customFormat="1" ht="16.5" customHeight="1">
      <c r="A99" s="41"/>
      <c r="B99" s="42"/>
      <c r="C99" s="208" t="s">
        <v>193</v>
      </c>
      <c r="D99" s="208" t="s">
        <v>143</v>
      </c>
      <c r="E99" s="209" t="s">
        <v>463</v>
      </c>
      <c r="F99" s="210" t="s">
        <v>464</v>
      </c>
      <c r="G99" s="211" t="s">
        <v>328</v>
      </c>
      <c r="H99" s="212">
        <v>1</v>
      </c>
      <c r="I99" s="213"/>
      <c r="J99" s="214">
        <f>ROUND(I99*H99,2)</f>
        <v>0</v>
      </c>
      <c r="K99" s="210" t="s">
        <v>19</v>
      </c>
      <c r="L99" s="47"/>
      <c r="M99" s="215" t="s">
        <v>19</v>
      </c>
      <c r="N99" s="216" t="s">
        <v>47</v>
      </c>
      <c r="O99" s="87"/>
      <c r="P99" s="217">
        <f>O99*H99</f>
        <v>0</v>
      </c>
      <c r="Q99" s="217">
        <v>0</v>
      </c>
      <c r="R99" s="217">
        <f>Q99*H99</f>
        <v>0</v>
      </c>
      <c r="S99" s="217">
        <v>0</v>
      </c>
      <c r="T99" s="218">
        <f>S99*H99</f>
        <v>0</v>
      </c>
      <c r="U99" s="41"/>
      <c r="V99" s="41"/>
      <c r="W99" s="41"/>
      <c r="X99" s="41"/>
      <c r="Y99" s="41"/>
      <c r="Z99" s="41"/>
      <c r="AA99" s="41"/>
      <c r="AB99" s="41"/>
      <c r="AC99" s="41"/>
      <c r="AD99" s="41"/>
      <c r="AE99" s="41"/>
      <c r="AR99" s="219" t="s">
        <v>439</v>
      </c>
      <c r="AT99" s="219" t="s">
        <v>143</v>
      </c>
      <c r="AU99" s="219" t="s">
        <v>84</v>
      </c>
      <c r="AY99" s="20" t="s">
        <v>141</v>
      </c>
      <c r="BE99" s="220">
        <f>IF(N99="základní",J99,0)</f>
        <v>0</v>
      </c>
      <c r="BF99" s="220">
        <f>IF(N99="snížená",J99,0)</f>
        <v>0</v>
      </c>
      <c r="BG99" s="220">
        <f>IF(N99="zákl. přenesená",J99,0)</f>
        <v>0</v>
      </c>
      <c r="BH99" s="220">
        <f>IF(N99="sníž. přenesená",J99,0)</f>
        <v>0</v>
      </c>
      <c r="BI99" s="220">
        <f>IF(N99="nulová",J99,0)</f>
        <v>0</v>
      </c>
      <c r="BJ99" s="20" t="s">
        <v>84</v>
      </c>
      <c r="BK99" s="220">
        <f>ROUND(I99*H99,2)</f>
        <v>0</v>
      </c>
      <c r="BL99" s="20" t="s">
        <v>439</v>
      </c>
      <c r="BM99" s="219" t="s">
        <v>465</v>
      </c>
    </row>
    <row r="100" s="2" customFormat="1" ht="21.75" customHeight="1">
      <c r="A100" s="41"/>
      <c r="B100" s="42"/>
      <c r="C100" s="208" t="s">
        <v>199</v>
      </c>
      <c r="D100" s="208" t="s">
        <v>143</v>
      </c>
      <c r="E100" s="209" t="s">
        <v>466</v>
      </c>
      <c r="F100" s="210" t="s">
        <v>467</v>
      </c>
      <c r="G100" s="211" t="s">
        <v>328</v>
      </c>
      <c r="H100" s="212">
        <v>1</v>
      </c>
      <c r="I100" s="213"/>
      <c r="J100" s="214">
        <f>ROUND(I100*H100,2)</f>
        <v>0</v>
      </c>
      <c r="K100" s="210" t="s">
        <v>19</v>
      </c>
      <c r="L100" s="47"/>
      <c r="M100" s="215" t="s">
        <v>19</v>
      </c>
      <c r="N100" s="216" t="s">
        <v>47</v>
      </c>
      <c r="O100" s="87"/>
      <c r="P100" s="217">
        <f>O100*H100</f>
        <v>0</v>
      </c>
      <c r="Q100" s="217">
        <v>0</v>
      </c>
      <c r="R100" s="217">
        <f>Q100*H100</f>
        <v>0</v>
      </c>
      <c r="S100" s="217">
        <v>0</v>
      </c>
      <c r="T100" s="218">
        <f>S100*H100</f>
        <v>0</v>
      </c>
      <c r="U100" s="41"/>
      <c r="V100" s="41"/>
      <c r="W100" s="41"/>
      <c r="X100" s="41"/>
      <c r="Y100" s="41"/>
      <c r="Z100" s="41"/>
      <c r="AA100" s="41"/>
      <c r="AB100" s="41"/>
      <c r="AC100" s="41"/>
      <c r="AD100" s="41"/>
      <c r="AE100" s="41"/>
      <c r="AR100" s="219" t="s">
        <v>439</v>
      </c>
      <c r="AT100" s="219" t="s">
        <v>143</v>
      </c>
      <c r="AU100" s="219" t="s">
        <v>84</v>
      </c>
      <c r="AY100" s="20" t="s">
        <v>141</v>
      </c>
      <c r="BE100" s="220">
        <f>IF(N100="základní",J100,0)</f>
        <v>0</v>
      </c>
      <c r="BF100" s="220">
        <f>IF(N100="snížená",J100,0)</f>
        <v>0</v>
      </c>
      <c r="BG100" s="220">
        <f>IF(N100="zákl. přenesená",J100,0)</f>
        <v>0</v>
      </c>
      <c r="BH100" s="220">
        <f>IF(N100="sníž. přenesená",J100,0)</f>
        <v>0</v>
      </c>
      <c r="BI100" s="220">
        <f>IF(N100="nulová",J100,0)</f>
        <v>0</v>
      </c>
      <c r="BJ100" s="20" t="s">
        <v>84</v>
      </c>
      <c r="BK100" s="220">
        <f>ROUND(I100*H100,2)</f>
        <v>0</v>
      </c>
      <c r="BL100" s="20" t="s">
        <v>439</v>
      </c>
      <c r="BM100" s="219" t="s">
        <v>468</v>
      </c>
    </row>
    <row r="101" s="2" customFormat="1" ht="16.5" customHeight="1">
      <c r="A101" s="41"/>
      <c r="B101" s="42"/>
      <c r="C101" s="208" t="s">
        <v>205</v>
      </c>
      <c r="D101" s="208" t="s">
        <v>143</v>
      </c>
      <c r="E101" s="209" t="s">
        <v>469</v>
      </c>
      <c r="F101" s="210" t="s">
        <v>470</v>
      </c>
      <c r="G101" s="211" t="s">
        <v>328</v>
      </c>
      <c r="H101" s="212">
        <v>2</v>
      </c>
      <c r="I101" s="213"/>
      <c r="J101" s="214">
        <f>ROUND(I101*H101,2)</f>
        <v>0</v>
      </c>
      <c r="K101" s="210" t="s">
        <v>19</v>
      </c>
      <c r="L101" s="47"/>
      <c r="M101" s="215" t="s">
        <v>19</v>
      </c>
      <c r="N101" s="216" t="s">
        <v>47</v>
      </c>
      <c r="O101" s="87"/>
      <c r="P101" s="217">
        <f>O101*H101</f>
        <v>0</v>
      </c>
      <c r="Q101" s="217">
        <v>0</v>
      </c>
      <c r="R101" s="217">
        <f>Q101*H101</f>
        <v>0</v>
      </c>
      <c r="S101" s="217">
        <v>0</v>
      </c>
      <c r="T101" s="218">
        <f>S101*H101</f>
        <v>0</v>
      </c>
      <c r="U101" s="41"/>
      <c r="V101" s="41"/>
      <c r="W101" s="41"/>
      <c r="X101" s="41"/>
      <c r="Y101" s="41"/>
      <c r="Z101" s="41"/>
      <c r="AA101" s="41"/>
      <c r="AB101" s="41"/>
      <c r="AC101" s="41"/>
      <c r="AD101" s="41"/>
      <c r="AE101" s="41"/>
      <c r="AR101" s="219" t="s">
        <v>439</v>
      </c>
      <c r="AT101" s="219" t="s">
        <v>143</v>
      </c>
      <c r="AU101" s="219" t="s">
        <v>84</v>
      </c>
      <c r="AY101" s="20" t="s">
        <v>141</v>
      </c>
      <c r="BE101" s="220">
        <f>IF(N101="základní",J101,0)</f>
        <v>0</v>
      </c>
      <c r="BF101" s="220">
        <f>IF(N101="snížená",J101,0)</f>
        <v>0</v>
      </c>
      <c r="BG101" s="220">
        <f>IF(N101="zákl. přenesená",J101,0)</f>
        <v>0</v>
      </c>
      <c r="BH101" s="220">
        <f>IF(N101="sníž. přenesená",J101,0)</f>
        <v>0</v>
      </c>
      <c r="BI101" s="220">
        <f>IF(N101="nulová",J101,0)</f>
        <v>0</v>
      </c>
      <c r="BJ101" s="20" t="s">
        <v>84</v>
      </c>
      <c r="BK101" s="220">
        <f>ROUND(I101*H101,2)</f>
        <v>0</v>
      </c>
      <c r="BL101" s="20" t="s">
        <v>439</v>
      </c>
      <c r="BM101" s="219" t="s">
        <v>471</v>
      </c>
    </row>
    <row r="102" s="2" customFormat="1">
      <c r="A102" s="41"/>
      <c r="B102" s="42"/>
      <c r="C102" s="43"/>
      <c r="D102" s="228" t="s">
        <v>300</v>
      </c>
      <c r="E102" s="43"/>
      <c r="F102" s="280" t="s">
        <v>472</v>
      </c>
      <c r="G102" s="43"/>
      <c r="H102" s="43"/>
      <c r="I102" s="223"/>
      <c r="J102" s="43"/>
      <c r="K102" s="43"/>
      <c r="L102" s="47"/>
      <c r="M102" s="224"/>
      <c r="N102" s="225"/>
      <c r="O102" s="87"/>
      <c r="P102" s="87"/>
      <c r="Q102" s="87"/>
      <c r="R102" s="87"/>
      <c r="S102" s="87"/>
      <c r="T102" s="88"/>
      <c r="U102" s="41"/>
      <c r="V102" s="41"/>
      <c r="W102" s="41"/>
      <c r="X102" s="41"/>
      <c r="Y102" s="41"/>
      <c r="Z102" s="41"/>
      <c r="AA102" s="41"/>
      <c r="AB102" s="41"/>
      <c r="AC102" s="41"/>
      <c r="AD102" s="41"/>
      <c r="AE102" s="41"/>
      <c r="AT102" s="20" t="s">
        <v>300</v>
      </c>
      <c r="AU102" s="20" t="s">
        <v>84</v>
      </c>
    </row>
    <row r="103" s="13" customFormat="1">
      <c r="A103" s="13"/>
      <c r="B103" s="226"/>
      <c r="C103" s="227"/>
      <c r="D103" s="228" t="s">
        <v>152</v>
      </c>
      <c r="E103" s="229" t="s">
        <v>19</v>
      </c>
      <c r="F103" s="230" t="s">
        <v>442</v>
      </c>
      <c r="G103" s="227"/>
      <c r="H103" s="231">
        <v>1</v>
      </c>
      <c r="I103" s="232"/>
      <c r="J103" s="227"/>
      <c r="K103" s="227"/>
      <c r="L103" s="233"/>
      <c r="M103" s="234"/>
      <c r="N103" s="235"/>
      <c r="O103" s="235"/>
      <c r="P103" s="235"/>
      <c r="Q103" s="235"/>
      <c r="R103" s="235"/>
      <c r="S103" s="235"/>
      <c r="T103" s="236"/>
      <c r="U103" s="13"/>
      <c r="V103" s="13"/>
      <c r="W103" s="13"/>
      <c r="X103" s="13"/>
      <c r="Y103" s="13"/>
      <c r="Z103" s="13"/>
      <c r="AA103" s="13"/>
      <c r="AB103" s="13"/>
      <c r="AC103" s="13"/>
      <c r="AD103" s="13"/>
      <c r="AE103" s="13"/>
      <c r="AT103" s="237" t="s">
        <v>152</v>
      </c>
      <c r="AU103" s="237" t="s">
        <v>84</v>
      </c>
      <c r="AV103" s="13" t="s">
        <v>86</v>
      </c>
      <c r="AW103" s="13" t="s">
        <v>37</v>
      </c>
      <c r="AX103" s="13" t="s">
        <v>76</v>
      </c>
      <c r="AY103" s="237" t="s">
        <v>141</v>
      </c>
    </row>
    <row r="104" s="13" customFormat="1">
      <c r="A104" s="13"/>
      <c r="B104" s="226"/>
      <c r="C104" s="227"/>
      <c r="D104" s="228" t="s">
        <v>152</v>
      </c>
      <c r="E104" s="229" t="s">
        <v>19</v>
      </c>
      <c r="F104" s="230" t="s">
        <v>443</v>
      </c>
      <c r="G104" s="227"/>
      <c r="H104" s="231">
        <v>1</v>
      </c>
      <c r="I104" s="232"/>
      <c r="J104" s="227"/>
      <c r="K104" s="227"/>
      <c r="L104" s="233"/>
      <c r="M104" s="234"/>
      <c r="N104" s="235"/>
      <c r="O104" s="235"/>
      <c r="P104" s="235"/>
      <c r="Q104" s="235"/>
      <c r="R104" s="235"/>
      <c r="S104" s="235"/>
      <c r="T104" s="236"/>
      <c r="U104" s="13"/>
      <c r="V104" s="13"/>
      <c r="W104" s="13"/>
      <c r="X104" s="13"/>
      <c r="Y104" s="13"/>
      <c r="Z104" s="13"/>
      <c r="AA104" s="13"/>
      <c r="AB104" s="13"/>
      <c r="AC104" s="13"/>
      <c r="AD104" s="13"/>
      <c r="AE104" s="13"/>
      <c r="AT104" s="237" t="s">
        <v>152</v>
      </c>
      <c r="AU104" s="237" t="s">
        <v>84</v>
      </c>
      <c r="AV104" s="13" t="s">
        <v>86</v>
      </c>
      <c r="AW104" s="13" t="s">
        <v>37</v>
      </c>
      <c r="AX104" s="13" t="s">
        <v>76</v>
      </c>
      <c r="AY104" s="237" t="s">
        <v>141</v>
      </c>
    </row>
    <row r="105" s="14" customFormat="1">
      <c r="A105" s="14"/>
      <c r="B105" s="238"/>
      <c r="C105" s="239"/>
      <c r="D105" s="228" t="s">
        <v>152</v>
      </c>
      <c r="E105" s="240" t="s">
        <v>19</v>
      </c>
      <c r="F105" s="241" t="s">
        <v>154</v>
      </c>
      <c r="G105" s="239"/>
      <c r="H105" s="242">
        <v>2</v>
      </c>
      <c r="I105" s="243"/>
      <c r="J105" s="239"/>
      <c r="K105" s="239"/>
      <c r="L105" s="244"/>
      <c r="M105" s="245"/>
      <c r="N105" s="246"/>
      <c r="O105" s="246"/>
      <c r="P105" s="246"/>
      <c r="Q105" s="246"/>
      <c r="R105" s="246"/>
      <c r="S105" s="246"/>
      <c r="T105" s="247"/>
      <c r="U105" s="14"/>
      <c r="V105" s="14"/>
      <c r="W105" s="14"/>
      <c r="X105" s="14"/>
      <c r="Y105" s="14"/>
      <c r="Z105" s="14"/>
      <c r="AA105" s="14"/>
      <c r="AB105" s="14"/>
      <c r="AC105" s="14"/>
      <c r="AD105" s="14"/>
      <c r="AE105" s="14"/>
      <c r="AT105" s="248" t="s">
        <v>152</v>
      </c>
      <c r="AU105" s="248" t="s">
        <v>84</v>
      </c>
      <c r="AV105" s="14" t="s">
        <v>148</v>
      </c>
      <c r="AW105" s="14" t="s">
        <v>37</v>
      </c>
      <c r="AX105" s="14" t="s">
        <v>84</v>
      </c>
      <c r="AY105" s="248" t="s">
        <v>141</v>
      </c>
    </row>
    <row r="106" s="2" customFormat="1" ht="16.5" customHeight="1">
      <c r="A106" s="41"/>
      <c r="B106" s="42"/>
      <c r="C106" s="208" t="s">
        <v>211</v>
      </c>
      <c r="D106" s="208" t="s">
        <v>143</v>
      </c>
      <c r="E106" s="209" t="s">
        <v>473</v>
      </c>
      <c r="F106" s="210" t="s">
        <v>474</v>
      </c>
      <c r="G106" s="211" t="s">
        <v>328</v>
      </c>
      <c r="H106" s="212">
        <v>1</v>
      </c>
      <c r="I106" s="213"/>
      <c r="J106" s="214">
        <f>ROUND(I106*H106,2)</f>
        <v>0</v>
      </c>
      <c r="K106" s="210" t="s">
        <v>19</v>
      </c>
      <c r="L106" s="47"/>
      <c r="M106" s="215" t="s">
        <v>19</v>
      </c>
      <c r="N106" s="216" t="s">
        <v>47</v>
      </c>
      <c r="O106" s="87"/>
      <c r="P106" s="217">
        <f>O106*H106</f>
        <v>0</v>
      </c>
      <c r="Q106" s="217">
        <v>0</v>
      </c>
      <c r="R106" s="217">
        <f>Q106*H106</f>
        <v>0</v>
      </c>
      <c r="S106" s="217">
        <v>0</v>
      </c>
      <c r="T106" s="218">
        <f>S106*H106</f>
        <v>0</v>
      </c>
      <c r="U106" s="41"/>
      <c r="V106" s="41"/>
      <c r="W106" s="41"/>
      <c r="X106" s="41"/>
      <c r="Y106" s="41"/>
      <c r="Z106" s="41"/>
      <c r="AA106" s="41"/>
      <c r="AB106" s="41"/>
      <c r="AC106" s="41"/>
      <c r="AD106" s="41"/>
      <c r="AE106" s="41"/>
      <c r="AR106" s="219" t="s">
        <v>439</v>
      </c>
      <c r="AT106" s="219" t="s">
        <v>143</v>
      </c>
      <c r="AU106" s="219" t="s">
        <v>84</v>
      </c>
      <c r="AY106" s="20" t="s">
        <v>141</v>
      </c>
      <c r="BE106" s="220">
        <f>IF(N106="základní",J106,0)</f>
        <v>0</v>
      </c>
      <c r="BF106" s="220">
        <f>IF(N106="snížená",J106,0)</f>
        <v>0</v>
      </c>
      <c r="BG106" s="220">
        <f>IF(N106="zákl. přenesená",J106,0)</f>
        <v>0</v>
      </c>
      <c r="BH106" s="220">
        <f>IF(N106="sníž. přenesená",J106,0)</f>
        <v>0</v>
      </c>
      <c r="BI106" s="220">
        <f>IF(N106="nulová",J106,0)</f>
        <v>0</v>
      </c>
      <c r="BJ106" s="20" t="s">
        <v>84</v>
      </c>
      <c r="BK106" s="220">
        <f>ROUND(I106*H106,2)</f>
        <v>0</v>
      </c>
      <c r="BL106" s="20" t="s">
        <v>439</v>
      </c>
      <c r="BM106" s="219" t="s">
        <v>475</v>
      </c>
    </row>
    <row r="107" s="2" customFormat="1" ht="21.75" customHeight="1">
      <c r="A107" s="41"/>
      <c r="B107" s="42"/>
      <c r="C107" s="208" t="s">
        <v>217</v>
      </c>
      <c r="D107" s="208" t="s">
        <v>143</v>
      </c>
      <c r="E107" s="209" t="s">
        <v>476</v>
      </c>
      <c r="F107" s="210" t="s">
        <v>477</v>
      </c>
      <c r="G107" s="211" t="s">
        <v>328</v>
      </c>
      <c r="H107" s="212">
        <v>1</v>
      </c>
      <c r="I107" s="213"/>
      <c r="J107" s="214">
        <f>ROUND(I107*H107,2)</f>
        <v>0</v>
      </c>
      <c r="K107" s="210" t="s">
        <v>19</v>
      </c>
      <c r="L107" s="47"/>
      <c r="M107" s="215" t="s">
        <v>19</v>
      </c>
      <c r="N107" s="216" t="s">
        <v>47</v>
      </c>
      <c r="O107" s="87"/>
      <c r="P107" s="217">
        <f>O107*H107</f>
        <v>0</v>
      </c>
      <c r="Q107" s="217">
        <v>0</v>
      </c>
      <c r="R107" s="217">
        <f>Q107*H107</f>
        <v>0</v>
      </c>
      <c r="S107" s="217">
        <v>0</v>
      </c>
      <c r="T107" s="218">
        <f>S107*H107</f>
        <v>0</v>
      </c>
      <c r="U107" s="41"/>
      <c r="V107" s="41"/>
      <c r="W107" s="41"/>
      <c r="X107" s="41"/>
      <c r="Y107" s="41"/>
      <c r="Z107" s="41"/>
      <c r="AA107" s="41"/>
      <c r="AB107" s="41"/>
      <c r="AC107" s="41"/>
      <c r="AD107" s="41"/>
      <c r="AE107" s="41"/>
      <c r="AR107" s="219" t="s">
        <v>439</v>
      </c>
      <c r="AT107" s="219" t="s">
        <v>143</v>
      </c>
      <c r="AU107" s="219" t="s">
        <v>84</v>
      </c>
      <c r="AY107" s="20" t="s">
        <v>141</v>
      </c>
      <c r="BE107" s="220">
        <f>IF(N107="základní",J107,0)</f>
        <v>0</v>
      </c>
      <c r="BF107" s="220">
        <f>IF(N107="snížená",J107,0)</f>
        <v>0</v>
      </c>
      <c r="BG107" s="220">
        <f>IF(N107="zákl. přenesená",J107,0)</f>
        <v>0</v>
      </c>
      <c r="BH107" s="220">
        <f>IF(N107="sníž. přenesená",J107,0)</f>
        <v>0</v>
      </c>
      <c r="BI107" s="220">
        <f>IF(N107="nulová",J107,0)</f>
        <v>0</v>
      </c>
      <c r="BJ107" s="20" t="s">
        <v>84</v>
      </c>
      <c r="BK107" s="220">
        <f>ROUND(I107*H107,2)</f>
        <v>0</v>
      </c>
      <c r="BL107" s="20" t="s">
        <v>439</v>
      </c>
      <c r="BM107" s="219" t="s">
        <v>478</v>
      </c>
    </row>
    <row r="108" s="2" customFormat="1" ht="16.5" customHeight="1">
      <c r="A108" s="41"/>
      <c r="B108" s="42"/>
      <c r="C108" s="208" t="s">
        <v>8</v>
      </c>
      <c r="D108" s="208" t="s">
        <v>143</v>
      </c>
      <c r="E108" s="209" t="s">
        <v>479</v>
      </c>
      <c r="F108" s="210" t="s">
        <v>480</v>
      </c>
      <c r="G108" s="211" t="s">
        <v>328</v>
      </c>
      <c r="H108" s="212">
        <v>1</v>
      </c>
      <c r="I108" s="213"/>
      <c r="J108" s="214">
        <f>ROUND(I108*H108,2)</f>
        <v>0</v>
      </c>
      <c r="K108" s="210" t="s">
        <v>19</v>
      </c>
      <c r="L108" s="47"/>
      <c r="M108" s="215" t="s">
        <v>19</v>
      </c>
      <c r="N108" s="216" t="s">
        <v>47</v>
      </c>
      <c r="O108" s="87"/>
      <c r="P108" s="217">
        <f>O108*H108</f>
        <v>0</v>
      </c>
      <c r="Q108" s="217">
        <v>0</v>
      </c>
      <c r="R108" s="217">
        <f>Q108*H108</f>
        <v>0</v>
      </c>
      <c r="S108" s="217">
        <v>0</v>
      </c>
      <c r="T108" s="218">
        <f>S108*H108</f>
        <v>0</v>
      </c>
      <c r="U108" s="41"/>
      <c r="V108" s="41"/>
      <c r="W108" s="41"/>
      <c r="X108" s="41"/>
      <c r="Y108" s="41"/>
      <c r="Z108" s="41"/>
      <c r="AA108" s="41"/>
      <c r="AB108" s="41"/>
      <c r="AC108" s="41"/>
      <c r="AD108" s="41"/>
      <c r="AE108" s="41"/>
      <c r="AR108" s="219" t="s">
        <v>439</v>
      </c>
      <c r="AT108" s="219" t="s">
        <v>143</v>
      </c>
      <c r="AU108" s="219" t="s">
        <v>84</v>
      </c>
      <c r="AY108" s="20" t="s">
        <v>141</v>
      </c>
      <c r="BE108" s="220">
        <f>IF(N108="základní",J108,0)</f>
        <v>0</v>
      </c>
      <c r="BF108" s="220">
        <f>IF(N108="snížená",J108,0)</f>
        <v>0</v>
      </c>
      <c r="BG108" s="220">
        <f>IF(N108="zákl. přenesená",J108,0)</f>
        <v>0</v>
      </c>
      <c r="BH108" s="220">
        <f>IF(N108="sníž. přenesená",J108,0)</f>
        <v>0</v>
      </c>
      <c r="BI108" s="220">
        <f>IF(N108="nulová",J108,0)</f>
        <v>0</v>
      </c>
      <c r="BJ108" s="20" t="s">
        <v>84</v>
      </c>
      <c r="BK108" s="220">
        <f>ROUND(I108*H108,2)</f>
        <v>0</v>
      </c>
      <c r="BL108" s="20" t="s">
        <v>439</v>
      </c>
      <c r="BM108" s="219" t="s">
        <v>481</v>
      </c>
    </row>
    <row r="109" s="2" customFormat="1">
      <c r="A109" s="41"/>
      <c r="B109" s="42"/>
      <c r="C109" s="43"/>
      <c r="D109" s="228" t="s">
        <v>300</v>
      </c>
      <c r="E109" s="43"/>
      <c r="F109" s="280" t="s">
        <v>482</v>
      </c>
      <c r="G109" s="43"/>
      <c r="H109" s="43"/>
      <c r="I109" s="223"/>
      <c r="J109" s="43"/>
      <c r="K109" s="43"/>
      <c r="L109" s="47"/>
      <c r="M109" s="224"/>
      <c r="N109" s="225"/>
      <c r="O109" s="87"/>
      <c r="P109" s="87"/>
      <c r="Q109" s="87"/>
      <c r="R109" s="87"/>
      <c r="S109" s="87"/>
      <c r="T109" s="88"/>
      <c r="U109" s="41"/>
      <c r="V109" s="41"/>
      <c r="W109" s="41"/>
      <c r="X109" s="41"/>
      <c r="Y109" s="41"/>
      <c r="Z109" s="41"/>
      <c r="AA109" s="41"/>
      <c r="AB109" s="41"/>
      <c r="AC109" s="41"/>
      <c r="AD109" s="41"/>
      <c r="AE109" s="41"/>
      <c r="AT109" s="20" t="s">
        <v>300</v>
      </c>
      <c r="AU109" s="20" t="s">
        <v>84</v>
      </c>
    </row>
    <row r="110" s="2" customFormat="1" ht="16.5" customHeight="1">
      <c r="A110" s="41"/>
      <c r="B110" s="42"/>
      <c r="C110" s="208" t="s">
        <v>228</v>
      </c>
      <c r="D110" s="208" t="s">
        <v>143</v>
      </c>
      <c r="E110" s="209" t="s">
        <v>483</v>
      </c>
      <c r="F110" s="210" t="s">
        <v>484</v>
      </c>
      <c r="G110" s="211" t="s">
        <v>485</v>
      </c>
      <c r="H110" s="212">
        <v>3</v>
      </c>
      <c r="I110" s="213"/>
      <c r="J110" s="214">
        <f>ROUND(I110*H110,2)</f>
        <v>0</v>
      </c>
      <c r="K110" s="210" t="s">
        <v>19</v>
      </c>
      <c r="L110" s="47"/>
      <c r="M110" s="215" t="s">
        <v>19</v>
      </c>
      <c r="N110" s="216" t="s">
        <v>47</v>
      </c>
      <c r="O110" s="87"/>
      <c r="P110" s="217">
        <f>O110*H110</f>
        <v>0</v>
      </c>
      <c r="Q110" s="217">
        <v>0</v>
      </c>
      <c r="R110" s="217">
        <f>Q110*H110</f>
        <v>0</v>
      </c>
      <c r="S110" s="217">
        <v>0</v>
      </c>
      <c r="T110" s="218">
        <f>S110*H110</f>
        <v>0</v>
      </c>
      <c r="U110" s="41"/>
      <c r="V110" s="41"/>
      <c r="W110" s="41"/>
      <c r="X110" s="41"/>
      <c r="Y110" s="41"/>
      <c r="Z110" s="41"/>
      <c r="AA110" s="41"/>
      <c r="AB110" s="41"/>
      <c r="AC110" s="41"/>
      <c r="AD110" s="41"/>
      <c r="AE110" s="41"/>
      <c r="AR110" s="219" t="s">
        <v>439</v>
      </c>
      <c r="AT110" s="219" t="s">
        <v>143</v>
      </c>
      <c r="AU110" s="219" t="s">
        <v>84</v>
      </c>
      <c r="AY110" s="20" t="s">
        <v>141</v>
      </c>
      <c r="BE110" s="220">
        <f>IF(N110="základní",J110,0)</f>
        <v>0</v>
      </c>
      <c r="BF110" s="220">
        <f>IF(N110="snížená",J110,0)</f>
        <v>0</v>
      </c>
      <c r="BG110" s="220">
        <f>IF(N110="zákl. přenesená",J110,0)</f>
        <v>0</v>
      </c>
      <c r="BH110" s="220">
        <f>IF(N110="sníž. přenesená",J110,0)</f>
        <v>0</v>
      </c>
      <c r="BI110" s="220">
        <f>IF(N110="nulová",J110,0)</f>
        <v>0</v>
      </c>
      <c r="BJ110" s="20" t="s">
        <v>84</v>
      </c>
      <c r="BK110" s="220">
        <f>ROUND(I110*H110,2)</f>
        <v>0</v>
      </c>
      <c r="BL110" s="20" t="s">
        <v>439</v>
      </c>
      <c r="BM110" s="219" t="s">
        <v>486</v>
      </c>
    </row>
    <row r="111" s="2" customFormat="1">
      <c r="A111" s="41"/>
      <c r="B111" s="42"/>
      <c r="C111" s="43"/>
      <c r="D111" s="228" t="s">
        <v>300</v>
      </c>
      <c r="E111" s="43"/>
      <c r="F111" s="280" t="s">
        <v>487</v>
      </c>
      <c r="G111" s="43"/>
      <c r="H111" s="43"/>
      <c r="I111" s="223"/>
      <c r="J111" s="43"/>
      <c r="K111" s="43"/>
      <c r="L111" s="47"/>
      <c r="M111" s="224"/>
      <c r="N111" s="225"/>
      <c r="O111" s="87"/>
      <c r="P111" s="87"/>
      <c r="Q111" s="87"/>
      <c r="R111" s="87"/>
      <c r="S111" s="87"/>
      <c r="T111" s="88"/>
      <c r="U111" s="41"/>
      <c r="V111" s="41"/>
      <c r="W111" s="41"/>
      <c r="X111" s="41"/>
      <c r="Y111" s="41"/>
      <c r="Z111" s="41"/>
      <c r="AA111" s="41"/>
      <c r="AB111" s="41"/>
      <c r="AC111" s="41"/>
      <c r="AD111" s="41"/>
      <c r="AE111" s="41"/>
      <c r="AT111" s="20" t="s">
        <v>300</v>
      </c>
      <c r="AU111" s="20" t="s">
        <v>84</v>
      </c>
    </row>
    <row r="112" s="13" customFormat="1">
      <c r="A112" s="13"/>
      <c r="B112" s="226"/>
      <c r="C112" s="227"/>
      <c r="D112" s="228" t="s">
        <v>152</v>
      </c>
      <c r="E112" s="229" t="s">
        <v>19</v>
      </c>
      <c r="F112" s="230" t="s">
        <v>488</v>
      </c>
      <c r="G112" s="227"/>
      <c r="H112" s="231">
        <v>3</v>
      </c>
      <c r="I112" s="232"/>
      <c r="J112" s="227"/>
      <c r="K112" s="227"/>
      <c r="L112" s="233"/>
      <c r="M112" s="234"/>
      <c r="N112" s="235"/>
      <c r="O112" s="235"/>
      <c r="P112" s="235"/>
      <c r="Q112" s="235"/>
      <c r="R112" s="235"/>
      <c r="S112" s="235"/>
      <c r="T112" s="236"/>
      <c r="U112" s="13"/>
      <c r="V112" s="13"/>
      <c r="W112" s="13"/>
      <c r="X112" s="13"/>
      <c r="Y112" s="13"/>
      <c r="Z112" s="13"/>
      <c r="AA112" s="13"/>
      <c r="AB112" s="13"/>
      <c r="AC112" s="13"/>
      <c r="AD112" s="13"/>
      <c r="AE112" s="13"/>
      <c r="AT112" s="237" t="s">
        <v>152</v>
      </c>
      <c r="AU112" s="237" t="s">
        <v>84</v>
      </c>
      <c r="AV112" s="13" t="s">
        <v>86</v>
      </c>
      <c r="AW112" s="13" t="s">
        <v>37</v>
      </c>
      <c r="AX112" s="13" t="s">
        <v>76</v>
      </c>
      <c r="AY112" s="237" t="s">
        <v>141</v>
      </c>
    </row>
    <row r="113" s="14" customFormat="1">
      <c r="A113" s="14"/>
      <c r="B113" s="238"/>
      <c r="C113" s="239"/>
      <c r="D113" s="228" t="s">
        <v>152</v>
      </c>
      <c r="E113" s="240" t="s">
        <v>19</v>
      </c>
      <c r="F113" s="241" t="s">
        <v>154</v>
      </c>
      <c r="G113" s="239"/>
      <c r="H113" s="242">
        <v>3</v>
      </c>
      <c r="I113" s="243"/>
      <c r="J113" s="239"/>
      <c r="K113" s="239"/>
      <c r="L113" s="244"/>
      <c r="M113" s="245"/>
      <c r="N113" s="246"/>
      <c r="O113" s="246"/>
      <c r="P113" s="246"/>
      <c r="Q113" s="246"/>
      <c r="R113" s="246"/>
      <c r="S113" s="246"/>
      <c r="T113" s="247"/>
      <c r="U113" s="14"/>
      <c r="V113" s="14"/>
      <c r="W113" s="14"/>
      <c r="X113" s="14"/>
      <c r="Y113" s="14"/>
      <c r="Z113" s="14"/>
      <c r="AA113" s="14"/>
      <c r="AB113" s="14"/>
      <c r="AC113" s="14"/>
      <c r="AD113" s="14"/>
      <c r="AE113" s="14"/>
      <c r="AT113" s="248" t="s">
        <v>152</v>
      </c>
      <c r="AU113" s="248" t="s">
        <v>84</v>
      </c>
      <c r="AV113" s="14" t="s">
        <v>148</v>
      </c>
      <c r="AW113" s="14" t="s">
        <v>37</v>
      </c>
      <c r="AX113" s="14" t="s">
        <v>84</v>
      </c>
      <c r="AY113" s="248" t="s">
        <v>141</v>
      </c>
    </row>
    <row r="114" s="2" customFormat="1" ht="33" customHeight="1">
      <c r="A114" s="41"/>
      <c r="B114" s="42"/>
      <c r="C114" s="208" t="s">
        <v>235</v>
      </c>
      <c r="D114" s="208" t="s">
        <v>143</v>
      </c>
      <c r="E114" s="209" t="s">
        <v>489</v>
      </c>
      <c r="F114" s="210" t="s">
        <v>490</v>
      </c>
      <c r="G114" s="211" t="s">
        <v>328</v>
      </c>
      <c r="H114" s="212">
        <v>1</v>
      </c>
      <c r="I114" s="213"/>
      <c r="J114" s="214">
        <f>ROUND(I114*H114,2)</f>
        <v>0</v>
      </c>
      <c r="K114" s="210" t="s">
        <v>19</v>
      </c>
      <c r="L114" s="47"/>
      <c r="M114" s="215" t="s">
        <v>19</v>
      </c>
      <c r="N114" s="216" t="s">
        <v>47</v>
      </c>
      <c r="O114" s="87"/>
      <c r="P114" s="217">
        <f>O114*H114</f>
        <v>0</v>
      </c>
      <c r="Q114" s="217">
        <v>0</v>
      </c>
      <c r="R114" s="217">
        <f>Q114*H114</f>
        <v>0</v>
      </c>
      <c r="S114" s="217">
        <v>0</v>
      </c>
      <c r="T114" s="218">
        <f>S114*H114</f>
        <v>0</v>
      </c>
      <c r="U114" s="41"/>
      <c r="V114" s="41"/>
      <c r="W114" s="41"/>
      <c r="X114" s="41"/>
      <c r="Y114" s="41"/>
      <c r="Z114" s="41"/>
      <c r="AA114" s="41"/>
      <c r="AB114" s="41"/>
      <c r="AC114" s="41"/>
      <c r="AD114" s="41"/>
      <c r="AE114" s="41"/>
      <c r="AR114" s="219" t="s">
        <v>439</v>
      </c>
      <c r="AT114" s="219" t="s">
        <v>143</v>
      </c>
      <c r="AU114" s="219" t="s">
        <v>84</v>
      </c>
      <c r="AY114" s="20" t="s">
        <v>141</v>
      </c>
      <c r="BE114" s="220">
        <f>IF(N114="základní",J114,0)</f>
        <v>0</v>
      </c>
      <c r="BF114" s="220">
        <f>IF(N114="snížená",J114,0)</f>
        <v>0</v>
      </c>
      <c r="BG114" s="220">
        <f>IF(N114="zákl. přenesená",J114,0)</f>
        <v>0</v>
      </c>
      <c r="BH114" s="220">
        <f>IF(N114="sníž. přenesená",J114,0)</f>
        <v>0</v>
      </c>
      <c r="BI114" s="220">
        <f>IF(N114="nulová",J114,0)</f>
        <v>0</v>
      </c>
      <c r="BJ114" s="20" t="s">
        <v>84</v>
      </c>
      <c r="BK114" s="220">
        <f>ROUND(I114*H114,2)</f>
        <v>0</v>
      </c>
      <c r="BL114" s="20" t="s">
        <v>439</v>
      </c>
      <c r="BM114" s="219" t="s">
        <v>491</v>
      </c>
    </row>
    <row r="115" s="2" customFormat="1">
      <c r="A115" s="41"/>
      <c r="B115" s="42"/>
      <c r="C115" s="43"/>
      <c r="D115" s="228" t="s">
        <v>300</v>
      </c>
      <c r="E115" s="43"/>
      <c r="F115" s="280" t="s">
        <v>492</v>
      </c>
      <c r="G115" s="43"/>
      <c r="H115" s="43"/>
      <c r="I115" s="223"/>
      <c r="J115" s="43"/>
      <c r="K115" s="43"/>
      <c r="L115" s="47"/>
      <c r="M115" s="224"/>
      <c r="N115" s="225"/>
      <c r="O115" s="87"/>
      <c r="P115" s="87"/>
      <c r="Q115" s="87"/>
      <c r="R115" s="87"/>
      <c r="S115" s="87"/>
      <c r="T115" s="88"/>
      <c r="U115" s="41"/>
      <c r="V115" s="41"/>
      <c r="W115" s="41"/>
      <c r="X115" s="41"/>
      <c r="Y115" s="41"/>
      <c r="Z115" s="41"/>
      <c r="AA115" s="41"/>
      <c r="AB115" s="41"/>
      <c r="AC115" s="41"/>
      <c r="AD115" s="41"/>
      <c r="AE115" s="41"/>
      <c r="AT115" s="20" t="s">
        <v>300</v>
      </c>
      <c r="AU115" s="20" t="s">
        <v>84</v>
      </c>
    </row>
    <row r="116" s="2" customFormat="1" ht="16.5" customHeight="1">
      <c r="A116" s="41"/>
      <c r="B116" s="42"/>
      <c r="C116" s="208" t="s">
        <v>248</v>
      </c>
      <c r="D116" s="208" t="s">
        <v>143</v>
      </c>
      <c r="E116" s="209" t="s">
        <v>493</v>
      </c>
      <c r="F116" s="210" t="s">
        <v>494</v>
      </c>
      <c r="G116" s="211" t="s">
        <v>328</v>
      </c>
      <c r="H116" s="212">
        <v>1</v>
      </c>
      <c r="I116" s="213"/>
      <c r="J116" s="214">
        <f>ROUND(I116*H116,2)</f>
        <v>0</v>
      </c>
      <c r="K116" s="210" t="s">
        <v>19</v>
      </c>
      <c r="L116" s="47"/>
      <c r="M116" s="215" t="s">
        <v>19</v>
      </c>
      <c r="N116" s="216" t="s">
        <v>47</v>
      </c>
      <c r="O116" s="87"/>
      <c r="P116" s="217">
        <f>O116*H116</f>
        <v>0</v>
      </c>
      <c r="Q116" s="217">
        <v>0</v>
      </c>
      <c r="R116" s="217">
        <f>Q116*H116</f>
        <v>0</v>
      </c>
      <c r="S116" s="217">
        <v>0</v>
      </c>
      <c r="T116" s="218">
        <f>S116*H116</f>
        <v>0</v>
      </c>
      <c r="U116" s="41"/>
      <c r="V116" s="41"/>
      <c r="W116" s="41"/>
      <c r="X116" s="41"/>
      <c r="Y116" s="41"/>
      <c r="Z116" s="41"/>
      <c r="AA116" s="41"/>
      <c r="AB116" s="41"/>
      <c r="AC116" s="41"/>
      <c r="AD116" s="41"/>
      <c r="AE116" s="41"/>
      <c r="AR116" s="219" t="s">
        <v>439</v>
      </c>
      <c r="AT116" s="219" t="s">
        <v>143</v>
      </c>
      <c r="AU116" s="219" t="s">
        <v>84</v>
      </c>
      <c r="AY116" s="20" t="s">
        <v>141</v>
      </c>
      <c r="BE116" s="220">
        <f>IF(N116="základní",J116,0)</f>
        <v>0</v>
      </c>
      <c r="BF116" s="220">
        <f>IF(N116="snížená",J116,0)</f>
        <v>0</v>
      </c>
      <c r="BG116" s="220">
        <f>IF(N116="zákl. přenesená",J116,0)</f>
        <v>0</v>
      </c>
      <c r="BH116" s="220">
        <f>IF(N116="sníž. přenesená",J116,0)</f>
        <v>0</v>
      </c>
      <c r="BI116" s="220">
        <f>IF(N116="nulová",J116,0)</f>
        <v>0</v>
      </c>
      <c r="BJ116" s="20" t="s">
        <v>84</v>
      </c>
      <c r="BK116" s="220">
        <f>ROUND(I116*H116,2)</f>
        <v>0</v>
      </c>
      <c r="BL116" s="20" t="s">
        <v>439</v>
      </c>
      <c r="BM116" s="219" t="s">
        <v>495</v>
      </c>
    </row>
    <row r="117" s="2" customFormat="1">
      <c r="A117" s="41"/>
      <c r="B117" s="42"/>
      <c r="C117" s="43"/>
      <c r="D117" s="228" t="s">
        <v>300</v>
      </c>
      <c r="E117" s="43"/>
      <c r="F117" s="280" t="s">
        <v>496</v>
      </c>
      <c r="G117" s="43"/>
      <c r="H117" s="43"/>
      <c r="I117" s="223"/>
      <c r="J117" s="43"/>
      <c r="K117" s="43"/>
      <c r="L117" s="47"/>
      <c r="M117" s="224"/>
      <c r="N117" s="225"/>
      <c r="O117" s="87"/>
      <c r="P117" s="87"/>
      <c r="Q117" s="87"/>
      <c r="R117" s="87"/>
      <c r="S117" s="87"/>
      <c r="T117" s="88"/>
      <c r="U117" s="41"/>
      <c r="V117" s="41"/>
      <c r="W117" s="41"/>
      <c r="X117" s="41"/>
      <c r="Y117" s="41"/>
      <c r="Z117" s="41"/>
      <c r="AA117" s="41"/>
      <c r="AB117" s="41"/>
      <c r="AC117" s="41"/>
      <c r="AD117" s="41"/>
      <c r="AE117" s="41"/>
      <c r="AT117" s="20" t="s">
        <v>300</v>
      </c>
      <c r="AU117" s="20" t="s">
        <v>84</v>
      </c>
    </row>
    <row r="118" s="2" customFormat="1" ht="33" customHeight="1">
      <c r="A118" s="41"/>
      <c r="B118" s="42"/>
      <c r="C118" s="208" t="s">
        <v>254</v>
      </c>
      <c r="D118" s="208" t="s">
        <v>143</v>
      </c>
      <c r="E118" s="209" t="s">
        <v>497</v>
      </c>
      <c r="F118" s="210" t="s">
        <v>498</v>
      </c>
      <c r="G118" s="211" t="s">
        <v>328</v>
      </c>
      <c r="H118" s="212">
        <v>1</v>
      </c>
      <c r="I118" s="213"/>
      <c r="J118" s="214">
        <f>ROUND(I118*H118,2)</f>
        <v>0</v>
      </c>
      <c r="K118" s="210" t="s">
        <v>19</v>
      </c>
      <c r="L118" s="47"/>
      <c r="M118" s="215" t="s">
        <v>19</v>
      </c>
      <c r="N118" s="216" t="s">
        <v>47</v>
      </c>
      <c r="O118" s="87"/>
      <c r="P118" s="217">
        <f>O118*H118</f>
        <v>0</v>
      </c>
      <c r="Q118" s="217">
        <v>0</v>
      </c>
      <c r="R118" s="217">
        <f>Q118*H118</f>
        <v>0</v>
      </c>
      <c r="S118" s="217">
        <v>0</v>
      </c>
      <c r="T118" s="218">
        <f>S118*H118</f>
        <v>0</v>
      </c>
      <c r="U118" s="41"/>
      <c r="V118" s="41"/>
      <c r="W118" s="41"/>
      <c r="X118" s="41"/>
      <c r="Y118" s="41"/>
      <c r="Z118" s="41"/>
      <c r="AA118" s="41"/>
      <c r="AB118" s="41"/>
      <c r="AC118" s="41"/>
      <c r="AD118" s="41"/>
      <c r="AE118" s="41"/>
      <c r="AR118" s="219" t="s">
        <v>439</v>
      </c>
      <c r="AT118" s="219" t="s">
        <v>143</v>
      </c>
      <c r="AU118" s="219" t="s">
        <v>84</v>
      </c>
      <c r="AY118" s="20" t="s">
        <v>141</v>
      </c>
      <c r="BE118" s="220">
        <f>IF(N118="základní",J118,0)</f>
        <v>0</v>
      </c>
      <c r="BF118" s="220">
        <f>IF(N118="snížená",J118,0)</f>
        <v>0</v>
      </c>
      <c r="BG118" s="220">
        <f>IF(N118="zákl. přenesená",J118,0)</f>
        <v>0</v>
      </c>
      <c r="BH118" s="220">
        <f>IF(N118="sníž. přenesená",J118,0)</f>
        <v>0</v>
      </c>
      <c r="BI118" s="220">
        <f>IF(N118="nulová",J118,0)</f>
        <v>0</v>
      </c>
      <c r="BJ118" s="20" t="s">
        <v>84</v>
      </c>
      <c r="BK118" s="220">
        <f>ROUND(I118*H118,2)</f>
        <v>0</v>
      </c>
      <c r="BL118" s="20" t="s">
        <v>439</v>
      </c>
      <c r="BM118" s="219" t="s">
        <v>499</v>
      </c>
    </row>
    <row r="119" s="2" customFormat="1">
      <c r="A119" s="41"/>
      <c r="B119" s="42"/>
      <c r="C119" s="43"/>
      <c r="D119" s="228" t="s">
        <v>300</v>
      </c>
      <c r="E119" s="43"/>
      <c r="F119" s="280" t="s">
        <v>500</v>
      </c>
      <c r="G119" s="43"/>
      <c r="H119" s="43"/>
      <c r="I119" s="223"/>
      <c r="J119" s="43"/>
      <c r="K119" s="43"/>
      <c r="L119" s="47"/>
      <c r="M119" s="224"/>
      <c r="N119" s="225"/>
      <c r="O119" s="87"/>
      <c r="P119" s="87"/>
      <c r="Q119" s="87"/>
      <c r="R119" s="87"/>
      <c r="S119" s="87"/>
      <c r="T119" s="88"/>
      <c r="U119" s="41"/>
      <c r="V119" s="41"/>
      <c r="W119" s="41"/>
      <c r="X119" s="41"/>
      <c r="Y119" s="41"/>
      <c r="Z119" s="41"/>
      <c r="AA119" s="41"/>
      <c r="AB119" s="41"/>
      <c r="AC119" s="41"/>
      <c r="AD119" s="41"/>
      <c r="AE119" s="41"/>
      <c r="AT119" s="20" t="s">
        <v>300</v>
      </c>
      <c r="AU119" s="20" t="s">
        <v>84</v>
      </c>
    </row>
    <row r="120" s="2" customFormat="1" ht="62.7" customHeight="1">
      <c r="A120" s="41"/>
      <c r="B120" s="42"/>
      <c r="C120" s="208" t="s">
        <v>260</v>
      </c>
      <c r="D120" s="208" t="s">
        <v>143</v>
      </c>
      <c r="E120" s="209" t="s">
        <v>501</v>
      </c>
      <c r="F120" s="210" t="s">
        <v>502</v>
      </c>
      <c r="G120" s="211" t="s">
        <v>328</v>
      </c>
      <c r="H120" s="212">
        <v>2</v>
      </c>
      <c r="I120" s="213"/>
      <c r="J120" s="214">
        <f>ROUND(I120*H120,2)</f>
        <v>0</v>
      </c>
      <c r="K120" s="210" t="s">
        <v>19</v>
      </c>
      <c r="L120" s="47"/>
      <c r="M120" s="215" t="s">
        <v>19</v>
      </c>
      <c r="N120" s="216" t="s">
        <v>47</v>
      </c>
      <c r="O120" s="87"/>
      <c r="P120" s="217">
        <f>O120*H120</f>
        <v>0</v>
      </c>
      <c r="Q120" s="217">
        <v>0</v>
      </c>
      <c r="R120" s="217">
        <f>Q120*H120</f>
        <v>0</v>
      </c>
      <c r="S120" s="217">
        <v>0</v>
      </c>
      <c r="T120" s="218">
        <f>S120*H120</f>
        <v>0</v>
      </c>
      <c r="U120" s="41"/>
      <c r="V120" s="41"/>
      <c r="W120" s="41"/>
      <c r="X120" s="41"/>
      <c r="Y120" s="41"/>
      <c r="Z120" s="41"/>
      <c r="AA120" s="41"/>
      <c r="AB120" s="41"/>
      <c r="AC120" s="41"/>
      <c r="AD120" s="41"/>
      <c r="AE120" s="41"/>
      <c r="AR120" s="219" t="s">
        <v>439</v>
      </c>
      <c r="AT120" s="219" t="s">
        <v>143</v>
      </c>
      <c r="AU120" s="219" t="s">
        <v>84</v>
      </c>
      <c r="AY120" s="20" t="s">
        <v>141</v>
      </c>
      <c r="BE120" s="220">
        <f>IF(N120="základní",J120,0)</f>
        <v>0</v>
      </c>
      <c r="BF120" s="220">
        <f>IF(N120="snížená",J120,0)</f>
        <v>0</v>
      </c>
      <c r="BG120" s="220">
        <f>IF(N120="zákl. přenesená",J120,0)</f>
        <v>0</v>
      </c>
      <c r="BH120" s="220">
        <f>IF(N120="sníž. přenesená",J120,0)</f>
        <v>0</v>
      </c>
      <c r="BI120" s="220">
        <f>IF(N120="nulová",J120,0)</f>
        <v>0</v>
      </c>
      <c r="BJ120" s="20" t="s">
        <v>84</v>
      </c>
      <c r="BK120" s="220">
        <f>ROUND(I120*H120,2)</f>
        <v>0</v>
      </c>
      <c r="BL120" s="20" t="s">
        <v>439</v>
      </c>
      <c r="BM120" s="219" t="s">
        <v>503</v>
      </c>
    </row>
    <row r="121" s="2" customFormat="1">
      <c r="A121" s="41"/>
      <c r="B121" s="42"/>
      <c r="C121" s="43"/>
      <c r="D121" s="228" t="s">
        <v>300</v>
      </c>
      <c r="E121" s="43"/>
      <c r="F121" s="280" t="s">
        <v>504</v>
      </c>
      <c r="G121" s="43"/>
      <c r="H121" s="43"/>
      <c r="I121" s="223"/>
      <c r="J121" s="43"/>
      <c r="K121" s="43"/>
      <c r="L121" s="47"/>
      <c r="M121" s="224"/>
      <c r="N121" s="225"/>
      <c r="O121" s="87"/>
      <c r="P121" s="87"/>
      <c r="Q121" s="87"/>
      <c r="R121" s="87"/>
      <c r="S121" s="87"/>
      <c r="T121" s="88"/>
      <c r="U121" s="41"/>
      <c r="V121" s="41"/>
      <c r="W121" s="41"/>
      <c r="X121" s="41"/>
      <c r="Y121" s="41"/>
      <c r="Z121" s="41"/>
      <c r="AA121" s="41"/>
      <c r="AB121" s="41"/>
      <c r="AC121" s="41"/>
      <c r="AD121" s="41"/>
      <c r="AE121" s="41"/>
      <c r="AT121" s="20" t="s">
        <v>300</v>
      </c>
      <c r="AU121" s="20" t="s">
        <v>84</v>
      </c>
    </row>
    <row r="122" s="13" customFormat="1">
      <c r="A122" s="13"/>
      <c r="B122" s="226"/>
      <c r="C122" s="227"/>
      <c r="D122" s="228" t="s">
        <v>152</v>
      </c>
      <c r="E122" s="229" t="s">
        <v>19</v>
      </c>
      <c r="F122" s="230" t="s">
        <v>442</v>
      </c>
      <c r="G122" s="227"/>
      <c r="H122" s="231">
        <v>1</v>
      </c>
      <c r="I122" s="232"/>
      <c r="J122" s="227"/>
      <c r="K122" s="227"/>
      <c r="L122" s="233"/>
      <c r="M122" s="234"/>
      <c r="N122" s="235"/>
      <c r="O122" s="235"/>
      <c r="P122" s="235"/>
      <c r="Q122" s="235"/>
      <c r="R122" s="235"/>
      <c r="S122" s="235"/>
      <c r="T122" s="236"/>
      <c r="U122" s="13"/>
      <c r="V122" s="13"/>
      <c r="W122" s="13"/>
      <c r="X122" s="13"/>
      <c r="Y122" s="13"/>
      <c r="Z122" s="13"/>
      <c r="AA122" s="13"/>
      <c r="AB122" s="13"/>
      <c r="AC122" s="13"/>
      <c r="AD122" s="13"/>
      <c r="AE122" s="13"/>
      <c r="AT122" s="237" t="s">
        <v>152</v>
      </c>
      <c r="AU122" s="237" t="s">
        <v>84</v>
      </c>
      <c r="AV122" s="13" t="s">
        <v>86</v>
      </c>
      <c r="AW122" s="13" t="s">
        <v>37</v>
      </c>
      <c r="AX122" s="13" t="s">
        <v>76</v>
      </c>
      <c r="AY122" s="237" t="s">
        <v>141</v>
      </c>
    </row>
    <row r="123" s="13" customFormat="1">
      <c r="A123" s="13"/>
      <c r="B123" s="226"/>
      <c r="C123" s="227"/>
      <c r="D123" s="228" t="s">
        <v>152</v>
      </c>
      <c r="E123" s="229" t="s">
        <v>19</v>
      </c>
      <c r="F123" s="230" t="s">
        <v>443</v>
      </c>
      <c r="G123" s="227"/>
      <c r="H123" s="231">
        <v>1</v>
      </c>
      <c r="I123" s="232"/>
      <c r="J123" s="227"/>
      <c r="K123" s="227"/>
      <c r="L123" s="233"/>
      <c r="M123" s="234"/>
      <c r="N123" s="235"/>
      <c r="O123" s="235"/>
      <c r="P123" s="235"/>
      <c r="Q123" s="235"/>
      <c r="R123" s="235"/>
      <c r="S123" s="235"/>
      <c r="T123" s="236"/>
      <c r="U123" s="13"/>
      <c r="V123" s="13"/>
      <c r="W123" s="13"/>
      <c r="X123" s="13"/>
      <c r="Y123" s="13"/>
      <c r="Z123" s="13"/>
      <c r="AA123" s="13"/>
      <c r="AB123" s="13"/>
      <c r="AC123" s="13"/>
      <c r="AD123" s="13"/>
      <c r="AE123" s="13"/>
      <c r="AT123" s="237" t="s">
        <v>152</v>
      </c>
      <c r="AU123" s="237" t="s">
        <v>84</v>
      </c>
      <c r="AV123" s="13" t="s">
        <v>86</v>
      </c>
      <c r="AW123" s="13" t="s">
        <v>37</v>
      </c>
      <c r="AX123" s="13" t="s">
        <v>76</v>
      </c>
      <c r="AY123" s="237" t="s">
        <v>141</v>
      </c>
    </row>
    <row r="124" s="14" customFormat="1">
      <c r="A124" s="14"/>
      <c r="B124" s="238"/>
      <c r="C124" s="239"/>
      <c r="D124" s="228" t="s">
        <v>152</v>
      </c>
      <c r="E124" s="240" t="s">
        <v>19</v>
      </c>
      <c r="F124" s="241" t="s">
        <v>154</v>
      </c>
      <c r="G124" s="239"/>
      <c r="H124" s="242">
        <v>2</v>
      </c>
      <c r="I124" s="243"/>
      <c r="J124" s="239"/>
      <c r="K124" s="239"/>
      <c r="L124" s="244"/>
      <c r="M124" s="245"/>
      <c r="N124" s="246"/>
      <c r="O124" s="246"/>
      <c r="P124" s="246"/>
      <c r="Q124" s="246"/>
      <c r="R124" s="246"/>
      <c r="S124" s="246"/>
      <c r="T124" s="247"/>
      <c r="U124" s="14"/>
      <c r="V124" s="14"/>
      <c r="W124" s="14"/>
      <c r="X124" s="14"/>
      <c r="Y124" s="14"/>
      <c r="Z124" s="14"/>
      <c r="AA124" s="14"/>
      <c r="AB124" s="14"/>
      <c r="AC124" s="14"/>
      <c r="AD124" s="14"/>
      <c r="AE124" s="14"/>
      <c r="AT124" s="248" t="s">
        <v>152</v>
      </c>
      <c r="AU124" s="248" t="s">
        <v>84</v>
      </c>
      <c r="AV124" s="14" t="s">
        <v>148</v>
      </c>
      <c r="AW124" s="14" t="s">
        <v>37</v>
      </c>
      <c r="AX124" s="14" t="s">
        <v>84</v>
      </c>
      <c r="AY124" s="248" t="s">
        <v>141</v>
      </c>
    </row>
    <row r="125" s="2" customFormat="1" ht="24.15" customHeight="1">
      <c r="A125" s="41"/>
      <c r="B125" s="42"/>
      <c r="C125" s="208" t="s">
        <v>267</v>
      </c>
      <c r="D125" s="208" t="s">
        <v>143</v>
      </c>
      <c r="E125" s="209" t="s">
        <v>505</v>
      </c>
      <c r="F125" s="210" t="s">
        <v>506</v>
      </c>
      <c r="G125" s="211" t="s">
        <v>328</v>
      </c>
      <c r="H125" s="212">
        <v>2</v>
      </c>
      <c r="I125" s="213"/>
      <c r="J125" s="214">
        <f>ROUND(I125*H125,2)</f>
        <v>0</v>
      </c>
      <c r="K125" s="210" t="s">
        <v>19</v>
      </c>
      <c r="L125" s="47"/>
      <c r="M125" s="215" t="s">
        <v>19</v>
      </c>
      <c r="N125" s="216" t="s">
        <v>47</v>
      </c>
      <c r="O125" s="87"/>
      <c r="P125" s="217">
        <f>O125*H125</f>
        <v>0</v>
      </c>
      <c r="Q125" s="217">
        <v>0</v>
      </c>
      <c r="R125" s="217">
        <f>Q125*H125</f>
        <v>0</v>
      </c>
      <c r="S125" s="217">
        <v>0</v>
      </c>
      <c r="T125" s="218">
        <f>S125*H125</f>
        <v>0</v>
      </c>
      <c r="U125" s="41"/>
      <c r="V125" s="41"/>
      <c r="W125" s="41"/>
      <c r="X125" s="41"/>
      <c r="Y125" s="41"/>
      <c r="Z125" s="41"/>
      <c r="AA125" s="41"/>
      <c r="AB125" s="41"/>
      <c r="AC125" s="41"/>
      <c r="AD125" s="41"/>
      <c r="AE125" s="41"/>
      <c r="AR125" s="219" t="s">
        <v>439</v>
      </c>
      <c r="AT125" s="219" t="s">
        <v>143</v>
      </c>
      <c r="AU125" s="219" t="s">
        <v>84</v>
      </c>
      <c r="AY125" s="20" t="s">
        <v>141</v>
      </c>
      <c r="BE125" s="220">
        <f>IF(N125="základní",J125,0)</f>
        <v>0</v>
      </c>
      <c r="BF125" s="220">
        <f>IF(N125="snížená",J125,0)</f>
        <v>0</v>
      </c>
      <c r="BG125" s="220">
        <f>IF(N125="zákl. přenesená",J125,0)</f>
        <v>0</v>
      </c>
      <c r="BH125" s="220">
        <f>IF(N125="sníž. přenesená",J125,0)</f>
        <v>0</v>
      </c>
      <c r="BI125" s="220">
        <f>IF(N125="nulová",J125,0)</f>
        <v>0</v>
      </c>
      <c r="BJ125" s="20" t="s">
        <v>84</v>
      </c>
      <c r="BK125" s="220">
        <f>ROUND(I125*H125,2)</f>
        <v>0</v>
      </c>
      <c r="BL125" s="20" t="s">
        <v>439</v>
      </c>
      <c r="BM125" s="219" t="s">
        <v>507</v>
      </c>
    </row>
    <row r="126" s="2" customFormat="1">
      <c r="A126" s="41"/>
      <c r="B126" s="42"/>
      <c r="C126" s="43"/>
      <c r="D126" s="228" t="s">
        <v>300</v>
      </c>
      <c r="E126" s="43"/>
      <c r="F126" s="280" t="s">
        <v>508</v>
      </c>
      <c r="G126" s="43"/>
      <c r="H126" s="43"/>
      <c r="I126" s="223"/>
      <c r="J126" s="43"/>
      <c r="K126" s="43"/>
      <c r="L126" s="47"/>
      <c r="M126" s="224"/>
      <c r="N126" s="225"/>
      <c r="O126" s="87"/>
      <c r="P126" s="87"/>
      <c r="Q126" s="87"/>
      <c r="R126" s="87"/>
      <c r="S126" s="87"/>
      <c r="T126" s="88"/>
      <c r="U126" s="41"/>
      <c r="V126" s="41"/>
      <c r="W126" s="41"/>
      <c r="X126" s="41"/>
      <c r="Y126" s="41"/>
      <c r="Z126" s="41"/>
      <c r="AA126" s="41"/>
      <c r="AB126" s="41"/>
      <c r="AC126" s="41"/>
      <c r="AD126" s="41"/>
      <c r="AE126" s="41"/>
      <c r="AT126" s="20" t="s">
        <v>300</v>
      </c>
      <c r="AU126" s="20" t="s">
        <v>84</v>
      </c>
    </row>
    <row r="127" s="13" customFormat="1">
      <c r="A127" s="13"/>
      <c r="B127" s="226"/>
      <c r="C127" s="227"/>
      <c r="D127" s="228" t="s">
        <v>152</v>
      </c>
      <c r="E127" s="229" t="s">
        <v>19</v>
      </c>
      <c r="F127" s="230" t="s">
        <v>442</v>
      </c>
      <c r="G127" s="227"/>
      <c r="H127" s="231">
        <v>1</v>
      </c>
      <c r="I127" s="232"/>
      <c r="J127" s="227"/>
      <c r="K127" s="227"/>
      <c r="L127" s="233"/>
      <c r="M127" s="234"/>
      <c r="N127" s="235"/>
      <c r="O127" s="235"/>
      <c r="P127" s="235"/>
      <c r="Q127" s="235"/>
      <c r="R127" s="235"/>
      <c r="S127" s="235"/>
      <c r="T127" s="236"/>
      <c r="U127" s="13"/>
      <c r="V127" s="13"/>
      <c r="W127" s="13"/>
      <c r="X127" s="13"/>
      <c r="Y127" s="13"/>
      <c r="Z127" s="13"/>
      <c r="AA127" s="13"/>
      <c r="AB127" s="13"/>
      <c r="AC127" s="13"/>
      <c r="AD127" s="13"/>
      <c r="AE127" s="13"/>
      <c r="AT127" s="237" t="s">
        <v>152</v>
      </c>
      <c r="AU127" s="237" t="s">
        <v>84</v>
      </c>
      <c r="AV127" s="13" t="s">
        <v>86</v>
      </c>
      <c r="AW127" s="13" t="s">
        <v>37</v>
      </c>
      <c r="AX127" s="13" t="s">
        <v>76</v>
      </c>
      <c r="AY127" s="237" t="s">
        <v>141</v>
      </c>
    </row>
    <row r="128" s="13" customFormat="1">
      <c r="A128" s="13"/>
      <c r="B128" s="226"/>
      <c r="C128" s="227"/>
      <c r="D128" s="228" t="s">
        <v>152</v>
      </c>
      <c r="E128" s="229" t="s">
        <v>19</v>
      </c>
      <c r="F128" s="230" t="s">
        <v>443</v>
      </c>
      <c r="G128" s="227"/>
      <c r="H128" s="231">
        <v>1</v>
      </c>
      <c r="I128" s="232"/>
      <c r="J128" s="227"/>
      <c r="K128" s="227"/>
      <c r="L128" s="233"/>
      <c r="M128" s="234"/>
      <c r="N128" s="235"/>
      <c r="O128" s="235"/>
      <c r="P128" s="235"/>
      <c r="Q128" s="235"/>
      <c r="R128" s="235"/>
      <c r="S128" s="235"/>
      <c r="T128" s="236"/>
      <c r="U128" s="13"/>
      <c r="V128" s="13"/>
      <c r="W128" s="13"/>
      <c r="X128" s="13"/>
      <c r="Y128" s="13"/>
      <c r="Z128" s="13"/>
      <c r="AA128" s="13"/>
      <c r="AB128" s="13"/>
      <c r="AC128" s="13"/>
      <c r="AD128" s="13"/>
      <c r="AE128" s="13"/>
      <c r="AT128" s="237" t="s">
        <v>152</v>
      </c>
      <c r="AU128" s="237" t="s">
        <v>84</v>
      </c>
      <c r="AV128" s="13" t="s">
        <v>86</v>
      </c>
      <c r="AW128" s="13" t="s">
        <v>37</v>
      </c>
      <c r="AX128" s="13" t="s">
        <v>76</v>
      </c>
      <c r="AY128" s="237" t="s">
        <v>141</v>
      </c>
    </row>
    <row r="129" s="14" customFormat="1">
      <c r="A129" s="14"/>
      <c r="B129" s="238"/>
      <c r="C129" s="239"/>
      <c r="D129" s="228" t="s">
        <v>152</v>
      </c>
      <c r="E129" s="240" t="s">
        <v>19</v>
      </c>
      <c r="F129" s="241" t="s">
        <v>154</v>
      </c>
      <c r="G129" s="239"/>
      <c r="H129" s="242">
        <v>2</v>
      </c>
      <c r="I129" s="243"/>
      <c r="J129" s="239"/>
      <c r="K129" s="239"/>
      <c r="L129" s="244"/>
      <c r="M129" s="285"/>
      <c r="N129" s="286"/>
      <c r="O129" s="286"/>
      <c r="P129" s="286"/>
      <c r="Q129" s="286"/>
      <c r="R129" s="286"/>
      <c r="S129" s="286"/>
      <c r="T129" s="287"/>
      <c r="U129" s="14"/>
      <c r="V129" s="14"/>
      <c r="W129" s="14"/>
      <c r="X129" s="14"/>
      <c r="Y129" s="14"/>
      <c r="Z129" s="14"/>
      <c r="AA129" s="14"/>
      <c r="AB129" s="14"/>
      <c r="AC129" s="14"/>
      <c r="AD129" s="14"/>
      <c r="AE129" s="14"/>
      <c r="AT129" s="248" t="s">
        <v>152</v>
      </c>
      <c r="AU129" s="248" t="s">
        <v>84</v>
      </c>
      <c r="AV129" s="14" t="s">
        <v>148</v>
      </c>
      <c r="AW129" s="14" t="s">
        <v>37</v>
      </c>
      <c r="AX129" s="14" t="s">
        <v>84</v>
      </c>
      <c r="AY129" s="248" t="s">
        <v>141</v>
      </c>
    </row>
    <row r="130" s="2" customFormat="1" ht="6.96" customHeight="1">
      <c r="A130" s="41"/>
      <c r="B130" s="62"/>
      <c r="C130" s="63"/>
      <c r="D130" s="63"/>
      <c r="E130" s="63"/>
      <c r="F130" s="63"/>
      <c r="G130" s="63"/>
      <c r="H130" s="63"/>
      <c r="I130" s="63"/>
      <c r="J130" s="63"/>
      <c r="K130" s="63"/>
      <c r="L130" s="47"/>
      <c r="M130" s="41"/>
      <c r="O130" s="41"/>
      <c r="P130" s="41"/>
      <c r="Q130" s="41"/>
      <c r="R130" s="41"/>
      <c r="S130" s="41"/>
      <c r="T130" s="41"/>
      <c r="U130" s="41"/>
      <c r="V130" s="41"/>
      <c r="W130" s="41"/>
      <c r="X130" s="41"/>
      <c r="Y130" s="41"/>
      <c r="Z130" s="41"/>
      <c r="AA130" s="41"/>
      <c r="AB130" s="41"/>
      <c r="AC130" s="41"/>
      <c r="AD130" s="41"/>
      <c r="AE130" s="41"/>
    </row>
  </sheetData>
  <sheetProtection sheet="1" autoFilter="0" formatColumns="0" formatRows="0" objects="1" scenarios="1" spinCount="100000" saltValue="JVkT4sssLC58qV2iJ08Y1V8KsRpRPJlyktVKV0k62GLB3iazf1CEggMxCrniKsWhVx9rpcFDaEA7WgepuOSqXA==" hashValue="sUhY6oNmK0B4qY5MxsM4PubEU9fW/tODXN1Q5qhUg3yd0Ltxzc5z8cuioS99sTS2rx3xwCt4MsW9DsYm/UGt5g==" algorithmName="SHA-512" password="CC35"/>
  <autoFilter ref="C79:K129"/>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32"/>
      <c r="C3" s="133"/>
      <c r="D3" s="133"/>
      <c r="E3" s="133"/>
      <c r="F3" s="133"/>
      <c r="G3" s="133"/>
      <c r="H3" s="23"/>
    </row>
    <row r="4" s="1" customFormat="1" ht="24.96" customHeight="1">
      <c r="B4" s="23"/>
      <c r="C4" s="134" t="s">
        <v>509</v>
      </c>
      <c r="H4" s="23"/>
    </row>
    <row r="5" s="1" customFormat="1" ht="12" customHeight="1">
      <c r="B5" s="23"/>
      <c r="C5" s="288" t="s">
        <v>13</v>
      </c>
      <c r="D5" s="144" t="s">
        <v>14</v>
      </c>
      <c r="E5" s="1"/>
      <c r="F5" s="1"/>
      <c r="H5" s="23"/>
    </row>
    <row r="6" s="1" customFormat="1" ht="36.96" customHeight="1">
      <c r="B6" s="23"/>
      <c r="C6" s="289" t="s">
        <v>16</v>
      </c>
      <c r="D6" s="290" t="s">
        <v>17</v>
      </c>
      <c r="E6" s="1"/>
      <c r="F6" s="1"/>
      <c r="H6" s="23"/>
    </row>
    <row r="7" s="1" customFormat="1" ht="24.75" customHeight="1">
      <c r="B7" s="23"/>
      <c r="C7" s="136" t="s">
        <v>23</v>
      </c>
      <c r="D7" s="141" t="str">
        <f>'Rekapitulace stavby'!AN8</f>
        <v>4. 4. 2025</v>
      </c>
      <c r="H7" s="23"/>
    </row>
    <row r="8" s="2" customFormat="1" ht="10.8" customHeight="1">
      <c r="A8" s="41"/>
      <c r="B8" s="47"/>
      <c r="C8" s="41"/>
      <c r="D8" s="41"/>
      <c r="E8" s="41"/>
      <c r="F8" s="41"/>
      <c r="G8" s="41"/>
      <c r="H8" s="47"/>
    </row>
    <row r="9" s="11" customFormat="1" ht="29.28" customHeight="1">
      <c r="A9" s="181"/>
      <c r="B9" s="291"/>
      <c r="C9" s="292" t="s">
        <v>57</v>
      </c>
      <c r="D9" s="293" t="s">
        <v>58</v>
      </c>
      <c r="E9" s="293" t="s">
        <v>128</v>
      </c>
      <c r="F9" s="294" t="s">
        <v>510</v>
      </c>
      <c r="G9" s="181"/>
      <c r="H9" s="291"/>
    </row>
    <row r="10" s="2" customFormat="1" ht="26.4" customHeight="1">
      <c r="A10" s="41"/>
      <c r="B10" s="47"/>
      <c r="C10" s="295" t="s">
        <v>81</v>
      </c>
      <c r="D10" s="295" t="s">
        <v>82</v>
      </c>
      <c r="E10" s="41"/>
      <c r="F10" s="41"/>
      <c r="G10" s="41"/>
      <c r="H10" s="47"/>
    </row>
    <row r="11" s="2" customFormat="1" ht="16.8" customHeight="1">
      <c r="A11" s="41"/>
      <c r="B11" s="47"/>
      <c r="C11" s="296" t="s">
        <v>98</v>
      </c>
      <c r="D11" s="297" t="s">
        <v>19</v>
      </c>
      <c r="E11" s="298" t="s">
        <v>19</v>
      </c>
      <c r="F11" s="299">
        <v>20.170000000000002</v>
      </c>
      <c r="G11" s="41"/>
      <c r="H11" s="47"/>
    </row>
    <row r="12" s="2" customFormat="1" ht="16.8" customHeight="1">
      <c r="A12" s="41"/>
      <c r="B12" s="47"/>
      <c r="C12" s="300" t="s">
        <v>98</v>
      </c>
      <c r="D12" s="300" t="s">
        <v>350</v>
      </c>
      <c r="E12" s="20" t="s">
        <v>19</v>
      </c>
      <c r="F12" s="301">
        <v>20.170000000000002</v>
      </c>
      <c r="G12" s="41"/>
      <c r="H12" s="47"/>
    </row>
    <row r="13" s="2" customFormat="1" ht="16.8" customHeight="1">
      <c r="A13" s="41"/>
      <c r="B13" s="47"/>
      <c r="C13" s="302" t="s">
        <v>511</v>
      </c>
      <c r="D13" s="41"/>
      <c r="E13" s="41"/>
      <c r="F13" s="41"/>
      <c r="G13" s="41"/>
      <c r="H13" s="47"/>
    </row>
    <row r="14" s="2" customFormat="1" ht="16.8" customHeight="1">
      <c r="A14" s="41"/>
      <c r="B14" s="47"/>
      <c r="C14" s="300" t="s">
        <v>342</v>
      </c>
      <c r="D14" s="300" t="s">
        <v>512</v>
      </c>
      <c r="E14" s="20" t="s">
        <v>146</v>
      </c>
      <c r="F14" s="301">
        <v>129.08000000000001</v>
      </c>
      <c r="G14" s="41"/>
      <c r="H14" s="47"/>
    </row>
    <row r="15" s="2" customFormat="1" ht="16.8" customHeight="1">
      <c r="A15" s="41"/>
      <c r="B15" s="47"/>
      <c r="C15" s="300" t="s">
        <v>332</v>
      </c>
      <c r="D15" s="300" t="s">
        <v>513</v>
      </c>
      <c r="E15" s="20" t="s">
        <v>167</v>
      </c>
      <c r="F15" s="301">
        <v>100.84999999999999</v>
      </c>
      <c r="G15" s="41"/>
      <c r="H15" s="47"/>
    </row>
    <row r="16" s="2" customFormat="1" ht="16.8" customHeight="1">
      <c r="A16" s="41"/>
      <c r="B16" s="47"/>
      <c r="C16" s="300" t="s">
        <v>337</v>
      </c>
      <c r="D16" s="300" t="s">
        <v>338</v>
      </c>
      <c r="E16" s="20" t="s">
        <v>167</v>
      </c>
      <c r="F16" s="301">
        <v>105.893</v>
      </c>
      <c r="G16" s="41"/>
      <c r="H16" s="47"/>
    </row>
    <row r="17" s="2" customFormat="1" ht="16.8" customHeight="1">
      <c r="A17" s="41"/>
      <c r="B17" s="47"/>
      <c r="C17" s="296" t="s">
        <v>93</v>
      </c>
      <c r="D17" s="297" t="s">
        <v>19</v>
      </c>
      <c r="E17" s="298" t="s">
        <v>19</v>
      </c>
      <c r="F17" s="299">
        <v>74.579999999999998</v>
      </c>
      <c r="G17" s="41"/>
      <c r="H17" s="47"/>
    </row>
    <row r="18" s="2" customFormat="1" ht="16.8" customHeight="1">
      <c r="A18" s="41"/>
      <c r="B18" s="47"/>
      <c r="C18" s="300" t="s">
        <v>19</v>
      </c>
      <c r="D18" s="300" t="s">
        <v>176</v>
      </c>
      <c r="E18" s="20" t="s">
        <v>19</v>
      </c>
      <c r="F18" s="301">
        <v>0</v>
      </c>
      <c r="G18" s="41"/>
      <c r="H18" s="47"/>
    </row>
    <row r="19" s="2" customFormat="1" ht="16.8" customHeight="1">
      <c r="A19" s="41"/>
      <c r="B19" s="47"/>
      <c r="C19" s="300" t="s">
        <v>19</v>
      </c>
      <c r="D19" s="300" t="s">
        <v>177</v>
      </c>
      <c r="E19" s="20" t="s">
        <v>19</v>
      </c>
      <c r="F19" s="301">
        <v>15.18</v>
      </c>
      <c r="G19" s="41"/>
      <c r="H19" s="47"/>
    </row>
    <row r="20" s="2" customFormat="1" ht="16.8" customHeight="1">
      <c r="A20" s="41"/>
      <c r="B20" s="47"/>
      <c r="C20" s="300" t="s">
        <v>19</v>
      </c>
      <c r="D20" s="300" t="s">
        <v>178</v>
      </c>
      <c r="E20" s="20" t="s">
        <v>19</v>
      </c>
      <c r="F20" s="301">
        <v>39.600000000000001</v>
      </c>
      <c r="G20" s="41"/>
      <c r="H20" s="47"/>
    </row>
    <row r="21" s="2" customFormat="1" ht="16.8" customHeight="1">
      <c r="A21" s="41"/>
      <c r="B21" s="47"/>
      <c r="C21" s="300" t="s">
        <v>19</v>
      </c>
      <c r="D21" s="300" t="s">
        <v>222</v>
      </c>
      <c r="E21" s="20" t="s">
        <v>19</v>
      </c>
      <c r="F21" s="301">
        <v>19.800000000000001</v>
      </c>
      <c r="G21" s="41"/>
      <c r="H21" s="47"/>
    </row>
    <row r="22" s="2" customFormat="1" ht="16.8" customHeight="1">
      <c r="A22" s="41"/>
      <c r="B22" s="47"/>
      <c r="C22" s="300" t="s">
        <v>93</v>
      </c>
      <c r="D22" s="300" t="s">
        <v>154</v>
      </c>
      <c r="E22" s="20" t="s">
        <v>19</v>
      </c>
      <c r="F22" s="301">
        <v>74.579999999999998</v>
      </c>
      <c r="G22" s="41"/>
      <c r="H22" s="47"/>
    </row>
    <row r="23" s="2" customFormat="1" ht="16.8" customHeight="1">
      <c r="A23" s="41"/>
      <c r="B23" s="47"/>
      <c r="C23" s="302" t="s">
        <v>511</v>
      </c>
      <c r="D23" s="41"/>
      <c r="E23" s="41"/>
      <c r="F23" s="41"/>
      <c r="G23" s="41"/>
      <c r="H23" s="47"/>
    </row>
    <row r="24" s="2" customFormat="1">
      <c r="A24" s="41"/>
      <c r="B24" s="47"/>
      <c r="C24" s="300" t="s">
        <v>218</v>
      </c>
      <c r="D24" s="300" t="s">
        <v>514</v>
      </c>
      <c r="E24" s="20" t="s">
        <v>146</v>
      </c>
      <c r="F24" s="301">
        <v>74.579999999999998</v>
      </c>
      <c r="G24" s="41"/>
      <c r="H24" s="47"/>
    </row>
    <row r="25" s="2" customFormat="1" ht="16.8" customHeight="1">
      <c r="A25" s="41"/>
      <c r="B25" s="47"/>
      <c r="C25" s="300" t="s">
        <v>229</v>
      </c>
      <c r="D25" s="300" t="s">
        <v>515</v>
      </c>
      <c r="E25" s="20" t="s">
        <v>146</v>
      </c>
      <c r="F25" s="301">
        <v>47.915999999999997</v>
      </c>
      <c r="G25" s="41"/>
      <c r="H25" s="47"/>
    </row>
    <row r="26" s="2" customFormat="1" ht="16.8" customHeight="1">
      <c r="A26" s="41"/>
      <c r="B26" s="47"/>
      <c r="C26" s="300" t="s">
        <v>309</v>
      </c>
      <c r="D26" s="300" t="s">
        <v>310</v>
      </c>
      <c r="E26" s="20" t="s">
        <v>146</v>
      </c>
      <c r="F26" s="301">
        <v>14.916</v>
      </c>
      <c r="G26" s="41"/>
      <c r="H26" s="47"/>
    </row>
    <row r="27" s="2" customFormat="1" ht="16.8" customHeight="1">
      <c r="A27" s="41"/>
      <c r="B27" s="47"/>
      <c r="C27" s="296" t="s">
        <v>112</v>
      </c>
      <c r="D27" s="297" t="s">
        <v>19</v>
      </c>
      <c r="E27" s="298" t="s">
        <v>19</v>
      </c>
      <c r="F27" s="299">
        <v>120</v>
      </c>
      <c r="G27" s="41"/>
      <c r="H27" s="47"/>
    </row>
    <row r="28" s="2" customFormat="1" ht="16.8" customHeight="1">
      <c r="A28" s="41"/>
      <c r="B28" s="47"/>
      <c r="C28" s="300" t="s">
        <v>19</v>
      </c>
      <c r="D28" s="300" t="s">
        <v>253</v>
      </c>
      <c r="E28" s="20" t="s">
        <v>19</v>
      </c>
      <c r="F28" s="301">
        <v>120</v>
      </c>
      <c r="G28" s="41"/>
      <c r="H28" s="47"/>
    </row>
    <row r="29" s="2" customFormat="1" ht="16.8" customHeight="1">
      <c r="A29" s="41"/>
      <c r="B29" s="47"/>
      <c r="C29" s="300" t="s">
        <v>112</v>
      </c>
      <c r="D29" s="300" t="s">
        <v>154</v>
      </c>
      <c r="E29" s="20" t="s">
        <v>19</v>
      </c>
      <c r="F29" s="301">
        <v>120</v>
      </c>
      <c r="G29" s="41"/>
      <c r="H29" s="47"/>
    </row>
    <row r="30" s="2" customFormat="1" ht="16.8" customHeight="1">
      <c r="A30" s="41"/>
      <c r="B30" s="47"/>
      <c r="C30" s="302" t="s">
        <v>511</v>
      </c>
      <c r="D30" s="41"/>
      <c r="E30" s="41"/>
      <c r="F30" s="41"/>
      <c r="G30" s="41"/>
      <c r="H30" s="47"/>
    </row>
    <row r="31" s="2" customFormat="1">
      <c r="A31" s="41"/>
      <c r="B31" s="47"/>
      <c r="C31" s="300" t="s">
        <v>249</v>
      </c>
      <c r="D31" s="300" t="s">
        <v>516</v>
      </c>
      <c r="E31" s="20" t="s">
        <v>167</v>
      </c>
      <c r="F31" s="301">
        <v>120</v>
      </c>
      <c r="G31" s="41"/>
      <c r="H31" s="47"/>
    </row>
    <row r="32" s="2" customFormat="1" ht="16.8" customHeight="1">
      <c r="A32" s="41"/>
      <c r="B32" s="47"/>
      <c r="C32" s="300" t="s">
        <v>255</v>
      </c>
      <c r="D32" s="300" t="s">
        <v>517</v>
      </c>
      <c r="E32" s="20" t="s">
        <v>167</v>
      </c>
      <c r="F32" s="301">
        <v>180</v>
      </c>
      <c r="G32" s="41"/>
      <c r="H32" s="47"/>
    </row>
    <row r="33" s="2" customFormat="1" ht="16.8" customHeight="1">
      <c r="A33" s="41"/>
      <c r="B33" s="47"/>
      <c r="C33" s="296" t="s">
        <v>107</v>
      </c>
      <c r="D33" s="297" t="s">
        <v>19</v>
      </c>
      <c r="E33" s="298" t="s">
        <v>19</v>
      </c>
      <c r="F33" s="299">
        <v>30</v>
      </c>
      <c r="G33" s="41"/>
      <c r="H33" s="47"/>
    </row>
    <row r="34" s="2" customFormat="1" ht="16.8" customHeight="1">
      <c r="A34" s="41"/>
      <c r="B34" s="47"/>
      <c r="C34" s="300" t="s">
        <v>19</v>
      </c>
      <c r="D34" s="300" t="s">
        <v>295</v>
      </c>
      <c r="E34" s="20" t="s">
        <v>19</v>
      </c>
      <c r="F34" s="301">
        <v>30</v>
      </c>
      <c r="G34" s="41"/>
      <c r="H34" s="47"/>
    </row>
    <row r="35" s="2" customFormat="1" ht="16.8" customHeight="1">
      <c r="A35" s="41"/>
      <c r="B35" s="47"/>
      <c r="C35" s="300" t="s">
        <v>107</v>
      </c>
      <c r="D35" s="300" t="s">
        <v>154</v>
      </c>
      <c r="E35" s="20" t="s">
        <v>19</v>
      </c>
      <c r="F35" s="301">
        <v>30</v>
      </c>
      <c r="G35" s="41"/>
      <c r="H35" s="47"/>
    </row>
    <row r="36" s="2" customFormat="1" ht="16.8" customHeight="1">
      <c r="A36" s="41"/>
      <c r="B36" s="47"/>
      <c r="C36" s="302" t="s">
        <v>511</v>
      </c>
      <c r="D36" s="41"/>
      <c r="E36" s="41"/>
      <c r="F36" s="41"/>
      <c r="G36" s="41"/>
      <c r="H36" s="47"/>
    </row>
    <row r="37" s="2" customFormat="1" ht="16.8" customHeight="1">
      <c r="A37" s="41"/>
      <c r="B37" s="47"/>
      <c r="C37" s="300" t="s">
        <v>291</v>
      </c>
      <c r="D37" s="300" t="s">
        <v>518</v>
      </c>
      <c r="E37" s="20" t="s">
        <v>167</v>
      </c>
      <c r="F37" s="301">
        <v>30</v>
      </c>
      <c r="G37" s="41"/>
      <c r="H37" s="47"/>
    </row>
    <row r="38" s="2" customFormat="1">
      <c r="A38" s="41"/>
      <c r="B38" s="47"/>
      <c r="C38" s="300" t="s">
        <v>249</v>
      </c>
      <c r="D38" s="300" t="s">
        <v>516</v>
      </c>
      <c r="E38" s="20" t="s">
        <v>167</v>
      </c>
      <c r="F38" s="301">
        <v>120</v>
      </c>
      <c r="G38" s="41"/>
      <c r="H38" s="47"/>
    </row>
    <row r="39" s="2" customFormat="1" ht="16.8" customHeight="1">
      <c r="A39" s="41"/>
      <c r="B39" s="47"/>
      <c r="C39" s="300" t="s">
        <v>268</v>
      </c>
      <c r="D39" s="300" t="s">
        <v>519</v>
      </c>
      <c r="E39" s="20" t="s">
        <v>167</v>
      </c>
      <c r="F39" s="301">
        <v>138</v>
      </c>
      <c r="G39" s="41"/>
      <c r="H39" s="47"/>
    </row>
    <row r="40" s="2" customFormat="1" ht="16.8" customHeight="1">
      <c r="A40" s="41"/>
      <c r="B40" s="47"/>
      <c r="C40" s="296" t="s">
        <v>110</v>
      </c>
      <c r="D40" s="297" t="s">
        <v>19</v>
      </c>
      <c r="E40" s="298" t="s">
        <v>19</v>
      </c>
      <c r="F40" s="299">
        <v>150</v>
      </c>
      <c r="G40" s="41"/>
      <c r="H40" s="47"/>
    </row>
    <row r="41" s="2" customFormat="1" ht="16.8" customHeight="1">
      <c r="A41" s="41"/>
      <c r="B41" s="47"/>
      <c r="C41" s="300" t="s">
        <v>19</v>
      </c>
      <c r="D41" s="300" t="s">
        <v>170</v>
      </c>
      <c r="E41" s="20" t="s">
        <v>19</v>
      </c>
      <c r="F41" s="301">
        <v>150</v>
      </c>
      <c r="G41" s="41"/>
      <c r="H41" s="47"/>
    </row>
    <row r="42" s="2" customFormat="1" ht="16.8" customHeight="1">
      <c r="A42" s="41"/>
      <c r="B42" s="47"/>
      <c r="C42" s="300" t="s">
        <v>110</v>
      </c>
      <c r="D42" s="300" t="s">
        <v>154</v>
      </c>
      <c r="E42" s="20" t="s">
        <v>19</v>
      </c>
      <c r="F42" s="301">
        <v>150</v>
      </c>
      <c r="G42" s="41"/>
      <c r="H42" s="47"/>
    </row>
    <row r="43" s="2" customFormat="1" ht="16.8" customHeight="1">
      <c r="A43" s="41"/>
      <c r="B43" s="47"/>
      <c r="C43" s="302" t="s">
        <v>511</v>
      </c>
      <c r="D43" s="41"/>
      <c r="E43" s="41"/>
      <c r="F43" s="41"/>
      <c r="G43" s="41"/>
      <c r="H43" s="47"/>
    </row>
    <row r="44" s="2" customFormat="1" ht="16.8" customHeight="1">
      <c r="A44" s="41"/>
      <c r="B44" s="47"/>
      <c r="C44" s="300" t="s">
        <v>165</v>
      </c>
      <c r="D44" s="300" t="s">
        <v>520</v>
      </c>
      <c r="E44" s="20" t="s">
        <v>167</v>
      </c>
      <c r="F44" s="301">
        <v>150</v>
      </c>
      <c r="G44" s="41"/>
      <c r="H44" s="47"/>
    </row>
    <row r="45" s="2" customFormat="1">
      <c r="A45" s="41"/>
      <c r="B45" s="47"/>
      <c r="C45" s="300" t="s">
        <v>249</v>
      </c>
      <c r="D45" s="300" t="s">
        <v>516</v>
      </c>
      <c r="E45" s="20" t="s">
        <v>167</v>
      </c>
      <c r="F45" s="301">
        <v>120</v>
      </c>
      <c r="G45" s="41"/>
      <c r="H45" s="47"/>
    </row>
    <row r="46" s="2" customFormat="1" ht="16.8" customHeight="1">
      <c r="A46" s="41"/>
      <c r="B46" s="47"/>
      <c r="C46" s="300" t="s">
        <v>280</v>
      </c>
      <c r="D46" s="300" t="s">
        <v>521</v>
      </c>
      <c r="E46" s="20" t="s">
        <v>167</v>
      </c>
      <c r="F46" s="301">
        <v>225</v>
      </c>
      <c r="G46" s="41"/>
      <c r="H46" s="47"/>
    </row>
    <row r="47" s="2" customFormat="1" ht="16.8" customHeight="1">
      <c r="A47" s="41"/>
      <c r="B47" s="47"/>
      <c r="C47" s="296" t="s">
        <v>114</v>
      </c>
      <c r="D47" s="297" t="s">
        <v>19</v>
      </c>
      <c r="E47" s="298" t="s">
        <v>19</v>
      </c>
      <c r="F47" s="299">
        <v>129.08000000000001</v>
      </c>
      <c r="G47" s="41"/>
      <c r="H47" s="47"/>
    </row>
    <row r="48" s="2" customFormat="1" ht="16.8" customHeight="1">
      <c r="A48" s="41"/>
      <c r="B48" s="47"/>
      <c r="C48" s="300" t="s">
        <v>19</v>
      </c>
      <c r="D48" s="300" t="s">
        <v>346</v>
      </c>
      <c r="E48" s="20" t="s">
        <v>19</v>
      </c>
      <c r="F48" s="301">
        <v>9.8800000000000008</v>
      </c>
      <c r="G48" s="41"/>
      <c r="H48" s="47"/>
    </row>
    <row r="49" s="2" customFormat="1" ht="16.8" customHeight="1">
      <c r="A49" s="41"/>
      <c r="B49" s="47"/>
      <c r="C49" s="300" t="s">
        <v>19</v>
      </c>
      <c r="D49" s="300" t="s">
        <v>347</v>
      </c>
      <c r="E49" s="20" t="s">
        <v>19</v>
      </c>
      <c r="F49" s="301">
        <v>57.700000000000003</v>
      </c>
      <c r="G49" s="41"/>
      <c r="H49" s="47"/>
    </row>
    <row r="50" s="2" customFormat="1" ht="16.8" customHeight="1">
      <c r="A50" s="41"/>
      <c r="B50" s="47"/>
      <c r="C50" s="300" t="s">
        <v>19</v>
      </c>
      <c r="D50" s="300" t="s">
        <v>348</v>
      </c>
      <c r="E50" s="20" t="s">
        <v>19</v>
      </c>
      <c r="F50" s="301">
        <v>20</v>
      </c>
      <c r="G50" s="41"/>
      <c r="H50" s="47"/>
    </row>
    <row r="51" s="2" customFormat="1" ht="16.8" customHeight="1">
      <c r="A51" s="41"/>
      <c r="B51" s="47"/>
      <c r="C51" s="300" t="s">
        <v>19</v>
      </c>
      <c r="D51" s="300" t="s">
        <v>349</v>
      </c>
      <c r="E51" s="20" t="s">
        <v>19</v>
      </c>
      <c r="F51" s="301">
        <v>21.329999999999998</v>
      </c>
      <c r="G51" s="41"/>
      <c r="H51" s="47"/>
    </row>
    <row r="52" s="2" customFormat="1" ht="16.8" customHeight="1">
      <c r="A52" s="41"/>
      <c r="B52" s="47"/>
      <c r="C52" s="300" t="s">
        <v>98</v>
      </c>
      <c r="D52" s="300" t="s">
        <v>350</v>
      </c>
      <c r="E52" s="20" t="s">
        <v>19</v>
      </c>
      <c r="F52" s="301">
        <v>20.170000000000002</v>
      </c>
      <c r="G52" s="41"/>
      <c r="H52" s="47"/>
    </row>
    <row r="53" s="2" customFormat="1" ht="16.8" customHeight="1">
      <c r="A53" s="41"/>
      <c r="B53" s="47"/>
      <c r="C53" s="300" t="s">
        <v>114</v>
      </c>
      <c r="D53" s="300" t="s">
        <v>154</v>
      </c>
      <c r="E53" s="20" t="s">
        <v>19</v>
      </c>
      <c r="F53" s="301">
        <v>129.08000000000001</v>
      </c>
      <c r="G53" s="41"/>
      <c r="H53" s="47"/>
    </row>
    <row r="54" s="2" customFormat="1" ht="16.8" customHeight="1">
      <c r="A54" s="41"/>
      <c r="B54" s="47"/>
      <c r="C54" s="302" t="s">
        <v>511</v>
      </c>
      <c r="D54" s="41"/>
      <c r="E54" s="41"/>
      <c r="F54" s="41"/>
      <c r="G54" s="41"/>
      <c r="H54" s="47"/>
    </row>
    <row r="55" s="2" customFormat="1" ht="16.8" customHeight="1">
      <c r="A55" s="41"/>
      <c r="B55" s="47"/>
      <c r="C55" s="300" t="s">
        <v>342</v>
      </c>
      <c r="D55" s="300" t="s">
        <v>512</v>
      </c>
      <c r="E55" s="20" t="s">
        <v>146</v>
      </c>
      <c r="F55" s="301">
        <v>129.08000000000001</v>
      </c>
      <c r="G55" s="41"/>
      <c r="H55" s="47"/>
    </row>
    <row r="56" s="2" customFormat="1" ht="16.8" customHeight="1">
      <c r="A56" s="41"/>
      <c r="B56" s="47"/>
      <c r="C56" s="300" t="s">
        <v>285</v>
      </c>
      <c r="D56" s="300" t="s">
        <v>522</v>
      </c>
      <c r="E56" s="20" t="s">
        <v>167</v>
      </c>
      <c r="F56" s="301">
        <v>645.39999999999998</v>
      </c>
      <c r="G56" s="41"/>
      <c r="H56" s="47"/>
    </row>
    <row r="57" s="2" customFormat="1" ht="16.8" customHeight="1">
      <c r="A57" s="41"/>
      <c r="B57" s="47"/>
      <c r="C57" s="296" t="s">
        <v>100</v>
      </c>
      <c r="D57" s="297" t="s">
        <v>19</v>
      </c>
      <c r="E57" s="298" t="s">
        <v>19</v>
      </c>
      <c r="F57" s="299">
        <v>107.58</v>
      </c>
      <c r="G57" s="41"/>
      <c r="H57" s="47"/>
    </row>
    <row r="58" s="2" customFormat="1" ht="16.8" customHeight="1">
      <c r="A58" s="41"/>
      <c r="B58" s="47"/>
      <c r="C58" s="300" t="s">
        <v>19</v>
      </c>
      <c r="D58" s="300" t="s">
        <v>176</v>
      </c>
      <c r="E58" s="20" t="s">
        <v>19</v>
      </c>
      <c r="F58" s="301">
        <v>0</v>
      </c>
      <c r="G58" s="41"/>
      <c r="H58" s="47"/>
    </row>
    <row r="59" s="2" customFormat="1" ht="16.8" customHeight="1">
      <c r="A59" s="41"/>
      <c r="B59" s="47"/>
      <c r="C59" s="300" t="s">
        <v>19</v>
      </c>
      <c r="D59" s="300" t="s">
        <v>177</v>
      </c>
      <c r="E59" s="20" t="s">
        <v>19</v>
      </c>
      <c r="F59" s="301">
        <v>15.18</v>
      </c>
      <c r="G59" s="41"/>
      <c r="H59" s="47"/>
    </row>
    <row r="60" s="2" customFormat="1" ht="16.8" customHeight="1">
      <c r="A60" s="41"/>
      <c r="B60" s="47"/>
      <c r="C60" s="300" t="s">
        <v>19</v>
      </c>
      <c r="D60" s="300" t="s">
        <v>178</v>
      </c>
      <c r="E60" s="20" t="s">
        <v>19</v>
      </c>
      <c r="F60" s="301">
        <v>39.600000000000001</v>
      </c>
      <c r="G60" s="41"/>
      <c r="H60" s="47"/>
    </row>
    <row r="61" s="2" customFormat="1" ht="16.8" customHeight="1">
      <c r="A61" s="41"/>
      <c r="B61" s="47"/>
      <c r="C61" s="300" t="s">
        <v>19</v>
      </c>
      <c r="D61" s="300" t="s">
        <v>179</v>
      </c>
      <c r="E61" s="20" t="s">
        <v>19</v>
      </c>
      <c r="F61" s="301">
        <v>52.799999999999997</v>
      </c>
      <c r="G61" s="41"/>
      <c r="H61" s="47"/>
    </row>
    <row r="62" s="2" customFormat="1" ht="16.8" customHeight="1">
      <c r="A62" s="41"/>
      <c r="B62" s="47"/>
      <c r="C62" s="300" t="s">
        <v>100</v>
      </c>
      <c r="D62" s="300" t="s">
        <v>154</v>
      </c>
      <c r="E62" s="20" t="s">
        <v>19</v>
      </c>
      <c r="F62" s="301">
        <v>107.58</v>
      </c>
      <c r="G62" s="41"/>
      <c r="H62" s="47"/>
    </row>
    <row r="63" s="2" customFormat="1" ht="16.8" customHeight="1">
      <c r="A63" s="41"/>
      <c r="B63" s="47"/>
      <c r="C63" s="302" t="s">
        <v>511</v>
      </c>
      <c r="D63" s="41"/>
      <c r="E63" s="41"/>
      <c r="F63" s="41"/>
      <c r="G63" s="41"/>
      <c r="H63" s="47"/>
    </row>
    <row r="64" s="2" customFormat="1">
      <c r="A64" s="41"/>
      <c r="B64" s="47"/>
      <c r="C64" s="300" t="s">
        <v>172</v>
      </c>
      <c r="D64" s="300" t="s">
        <v>523</v>
      </c>
      <c r="E64" s="20" t="s">
        <v>146</v>
      </c>
      <c r="F64" s="301">
        <v>107.58</v>
      </c>
      <c r="G64" s="41"/>
      <c r="H64" s="47"/>
    </row>
    <row r="65" s="2" customFormat="1" ht="16.8" customHeight="1">
      <c r="A65" s="41"/>
      <c r="B65" s="47"/>
      <c r="C65" s="300" t="s">
        <v>212</v>
      </c>
      <c r="D65" s="300" t="s">
        <v>524</v>
      </c>
      <c r="E65" s="20" t="s">
        <v>146</v>
      </c>
      <c r="F65" s="301">
        <v>215.16</v>
      </c>
      <c r="G65" s="41"/>
      <c r="H65" s="47"/>
    </row>
    <row r="66" s="2" customFormat="1" ht="16.8" customHeight="1">
      <c r="A66" s="41"/>
      <c r="B66" s="47"/>
      <c r="C66" s="300" t="s">
        <v>229</v>
      </c>
      <c r="D66" s="300" t="s">
        <v>515</v>
      </c>
      <c r="E66" s="20" t="s">
        <v>146</v>
      </c>
      <c r="F66" s="301">
        <v>47.915999999999997</v>
      </c>
      <c r="G66" s="41"/>
      <c r="H66" s="47"/>
    </row>
    <row r="67" s="2" customFormat="1" ht="16.8" customHeight="1">
      <c r="A67" s="41"/>
      <c r="B67" s="47"/>
      <c r="C67" s="300" t="s">
        <v>304</v>
      </c>
      <c r="D67" s="300" t="s">
        <v>305</v>
      </c>
      <c r="E67" s="20" t="s">
        <v>146</v>
      </c>
      <c r="F67" s="301">
        <v>107.58</v>
      </c>
      <c r="G67" s="41"/>
      <c r="H67" s="47"/>
    </row>
    <row r="68" s="2" customFormat="1" ht="16.8" customHeight="1">
      <c r="A68" s="41"/>
      <c r="B68" s="47"/>
      <c r="C68" s="296" t="s">
        <v>360</v>
      </c>
      <c r="D68" s="297" t="s">
        <v>19</v>
      </c>
      <c r="E68" s="298" t="s">
        <v>19</v>
      </c>
      <c r="F68" s="299">
        <v>271.13</v>
      </c>
      <c r="G68" s="41"/>
      <c r="H68" s="47"/>
    </row>
    <row r="69" s="2" customFormat="1" ht="16.8" customHeight="1">
      <c r="A69" s="41"/>
      <c r="B69" s="47"/>
      <c r="C69" s="300" t="s">
        <v>19</v>
      </c>
      <c r="D69" s="300" t="s">
        <v>356</v>
      </c>
      <c r="E69" s="20" t="s">
        <v>19</v>
      </c>
      <c r="F69" s="301">
        <v>0</v>
      </c>
      <c r="G69" s="41"/>
      <c r="H69" s="47"/>
    </row>
    <row r="70" s="2" customFormat="1" ht="16.8" customHeight="1">
      <c r="A70" s="41"/>
      <c r="B70" s="47"/>
      <c r="C70" s="300" t="s">
        <v>19</v>
      </c>
      <c r="D70" s="300" t="s">
        <v>357</v>
      </c>
      <c r="E70" s="20" t="s">
        <v>19</v>
      </c>
      <c r="F70" s="301">
        <v>25.23</v>
      </c>
      <c r="G70" s="41"/>
      <c r="H70" s="47"/>
    </row>
    <row r="71" s="2" customFormat="1" ht="16.8" customHeight="1">
      <c r="A71" s="41"/>
      <c r="B71" s="47"/>
      <c r="C71" s="300" t="s">
        <v>19</v>
      </c>
      <c r="D71" s="300" t="s">
        <v>358</v>
      </c>
      <c r="E71" s="20" t="s">
        <v>19</v>
      </c>
      <c r="F71" s="301">
        <v>151.43000000000001</v>
      </c>
      <c r="G71" s="41"/>
      <c r="H71" s="47"/>
    </row>
    <row r="72" s="2" customFormat="1" ht="16.8" customHeight="1">
      <c r="A72" s="41"/>
      <c r="B72" s="47"/>
      <c r="C72" s="300" t="s">
        <v>19</v>
      </c>
      <c r="D72" s="300" t="s">
        <v>188</v>
      </c>
      <c r="E72" s="20" t="s">
        <v>19</v>
      </c>
      <c r="F72" s="301">
        <v>40</v>
      </c>
      <c r="G72" s="41"/>
      <c r="H72" s="47"/>
    </row>
    <row r="73" s="2" customFormat="1" ht="16.8" customHeight="1">
      <c r="A73" s="41"/>
      <c r="B73" s="47"/>
      <c r="C73" s="300" t="s">
        <v>19</v>
      </c>
      <c r="D73" s="300" t="s">
        <v>359</v>
      </c>
      <c r="E73" s="20" t="s">
        <v>19</v>
      </c>
      <c r="F73" s="301">
        <v>54.469999999999999</v>
      </c>
      <c r="G73" s="41"/>
      <c r="H73" s="47"/>
    </row>
    <row r="74" s="2" customFormat="1" ht="16.8" customHeight="1">
      <c r="A74" s="41"/>
      <c r="B74" s="47"/>
      <c r="C74" s="300" t="s">
        <v>360</v>
      </c>
      <c r="D74" s="300" t="s">
        <v>241</v>
      </c>
      <c r="E74" s="20" t="s">
        <v>19</v>
      </c>
      <c r="F74" s="301">
        <v>271.13</v>
      </c>
      <c r="G74" s="41"/>
      <c r="H74" s="47"/>
    </row>
    <row r="75" s="2" customFormat="1" ht="16.8" customHeight="1">
      <c r="A75" s="41"/>
      <c r="B75" s="47"/>
      <c r="C75" s="296" t="s">
        <v>95</v>
      </c>
      <c r="D75" s="297" t="s">
        <v>19</v>
      </c>
      <c r="E75" s="298" t="s">
        <v>19</v>
      </c>
      <c r="F75" s="299">
        <v>39.816000000000002</v>
      </c>
      <c r="G75" s="41"/>
      <c r="H75" s="47"/>
    </row>
    <row r="76" s="2" customFormat="1" ht="16.8" customHeight="1">
      <c r="A76" s="41"/>
      <c r="B76" s="47"/>
      <c r="C76" s="300" t="s">
        <v>19</v>
      </c>
      <c r="D76" s="300" t="s">
        <v>153</v>
      </c>
      <c r="E76" s="20" t="s">
        <v>19</v>
      </c>
      <c r="F76" s="301">
        <v>39.816000000000002</v>
      </c>
      <c r="G76" s="41"/>
      <c r="H76" s="47"/>
    </row>
    <row r="77" s="2" customFormat="1" ht="16.8" customHeight="1">
      <c r="A77" s="41"/>
      <c r="B77" s="47"/>
      <c r="C77" s="300" t="s">
        <v>95</v>
      </c>
      <c r="D77" s="300" t="s">
        <v>154</v>
      </c>
      <c r="E77" s="20" t="s">
        <v>19</v>
      </c>
      <c r="F77" s="301">
        <v>39.816000000000002</v>
      </c>
      <c r="G77" s="41"/>
      <c r="H77" s="47"/>
    </row>
    <row r="78" s="2" customFormat="1" ht="16.8" customHeight="1">
      <c r="A78" s="41"/>
      <c r="B78" s="47"/>
      <c r="C78" s="302" t="s">
        <v>511</v>
      </c>
      <c r="D78" s="41"/>
      <c r="E78" s="41"/>
      <c r="F78" s="41"/>
      <c r="G78" s="41"/>
      <c r="H78" s="47"/>
    </row>
    <row r="79" s="2" customFormat="1" ht="16.8" customHeight="1">
      <c r="A79" s="41"/>
      <c r="B79" s="47"/>
      <c r="C79" s="300" t="s">
        <v>144</v>
      </c>
      <c r="D79" s="300" t="s">
        <v>525</v>
      </c>
      <c r="E79" s="20" t="s">
        <v>146</v>
      </c>
      <c r="F79" s="301">
        <v>39.816000000000002</v>
      </c>
      <c r="G79" s="41"/>
      <c r="H79" s="47"/>
    </row>
    <row r="80" s="2" customFormat="1" ht="16.8" customHeight="1">
      <c r="A80" s="41"/>
      <c r="B80" s="47"/>
      <c r="C80" s="300" t="s">
        <v>155</v>
      </c>
      <c r="D80" s="300" t="s">
        <v>526</v>
      </c>
      <c r="E80" s="20" t="s">
        <v>146</v>
      </c>
      <c r="F80" s="301">
        <v>19.908000000000001</v>
      </c>
      <c r="G80" s="41"/>
      <c r="H80" s="47"/>
    </row>
    <row r="81" s="2" customFormat="1" ht="16.8" customHeight="1">
      <c r="A81" s="41"/>
      <c r="B81" s="47"/>
      <c r="C81" s="300" t="s">
        <v>161</v>
      </c>
      <c r="D81" s="300" t="s">
        <v>527</v>
      </c>
      <c r="E81" s="20" t="s">
        <v>146</v>
      </c>
      <c r="F81" s="301">
        <v>39.816000000000002</v>
      </c>
      <c r="G81" s="41"/>
      <c r="H81" s="47"/>
    </row>
    <row r="82" s="2" customFormat="1" ht="16.8" customHeight="1">
      <c r="A82" s="41"/>
      <c r="B82" s="47"/>
      <c r="C82" s="300" t="s">
        <v>181</v>
      </c>
      <c r="D82" s="300" t="s">
        <v>528</v>
      </c>
      <c r="E82" s="20" t="s">
        <v>146</v>
      </c>
      <c r="F82" s="301">
        <v>324.97800000000001</v>
      </c>
      <c r="G82" s="41"/>
      <c r="H82" s="47"/>
    </row>
    <row r="83" s="2" customFormat="1">
      <c r="A83" s="41"/>
      <c r="B83" s="47"/>
      <c r="C83" s="300" t="s">
        <v>352</v>
      </c>
      <c r="D83" s="300" t="s">
        <v>529</v>
      </c>
      <c r="E83" s="20" t="s">
        <v>146</v>
      </c>
      <c r="F83" s="301">
        <v>300.99200000000002</v>
      </c>
      <c r="G83" s="41"/>
      <c r="H83" s="47"/>
    </row>
    <row r="84" s="2" customFormat="1">
      <c r="A84" s="41"/>
      <c r="B84" s="47"/>
      <c r="C84" s="300" t="s">
        <v>365</v>
      </c>
      <c r="D84" s="300" t="s">
        <v>530</v>
      </c>
      <c r="E84" s="20" t="s">
        <v>146</v>
      </c>
      <c r="F84" s="301">
        <v>39.816000000000002</v>
      </c>
      <c r="G84" s="41"/>
      <c r="H84" s="47"/>
    </row>
    <row r="85" s="2" customFormat="1" ht="16.8" customHeight="1">
      <c r="A85" s="41"/>
      <c r="B85" s="47"/>
      <c r="C85" s="296" t="s">
        <v>102</v>
      </c>
      <c r="D85" s="297" t="s">
        <v>19</v>
      </c>
      <c r="E85" s="298" t="s">
        <v>19</v>
      </c>
      <c r="F85" s="299">
        <v>406.22300000000001</v>
      </c>
      <c r="G85" s="41"/>
      <c r="H85" s="47"/>
    </row>
    <row r="86" s="2" customFormat="1" ht="16.8" customHeight="1">
      <c r="A86" s="41"/>
      <c r="B86" s="47"/>
      <c r="C86" s="300" t="s">
        <v>19</v>
      </c>
      <c r="D86" s="300" t="s">
        <v>185</v>
      </c>
      <c r="E86" s="20" t="s">
        <v>19</v>
      </c>
      <c r="F86" s="301">
        <v>0</v>
      </c>
      <c r="G86" s="41"/>
      <c r="H86" s="47"/>
    </row>
    <row r="87" s="2" customFormat="1" ht="16.8" customHeight="1">
      <c r="A87" s="41"/>
      <c r="B87" s="47"/>
      <c r="C87" s="300" t="s">
        <v>19</v>
      </c>
      <c r="D87" s="300" t="s">
        <v>186</v>
      </c>
      <c r="E87" s="20" t="s">
        <v>19</v>
      </c>
      <c r="F87" s="301">
        <v>38.090000000000003</v>
      </c>
      <c r="G87" s="41"/>
      <c r="H87" s="47"/>
    </row>
    <row r="88" s="2" customFormat="1" ht="16.8" customHeight="1">
      <c r="A88" s="41"/>
      <c r="B88" s="47"/>
      <c r="C88" s="300" t="s">
        <v>19</v>
      </c>
      <c r="D88" s="300" t="s">
        <v>187</v>
      </c>
      <c r="E88" s="20" t="s">
        <v>19</v>
      </c>
      <c r="F88" s="301">
        <v>211.47999999999999</v>
      </c>
      <c r="G88" s="41"/>
      <c r="H88" s="47"/>
    </row>
    <row r="89" s="2" customFormat="1" ht="16.8" customHeight="1">
      <c r="A89" s="41"/>
      <c r="B89" s="47"/>
      <c r="C89" s="300" t="s">
        <v>19</v>
      </c>
      <c r="D89" s="300" t="s">
        <v>188</v>
      </c>
      <c r="E89" s="20" t="s">
        <v>19</v>
      </c>
      <c r="F89" s="301">
        <v>40</v>
      </c>
      <c r="G89" s="41"/>
      <c r="H89" s="47"/>
    </row>
    <row r="90" s="2" customFormat="1" ht="16.8" customHeight="1">
      <c r="A90" s="41"/>
      <c r="B90" s="47"/>
      <c r="C90" s="300" t="s">
        <v>19</v>
      </c>
      <c r="D90" s="300" t="s">
        <v>189</v>
      </c>
      <c r="E90" s="20" t="s">
        <v>19</v>
      </c>
      <c r="F90" s="301">
        <v>71.859999999999999</v>
      </c>
      <c r="G90" s="41"/>
      <c r="H90" s="47"/>
    </row>
    <row r="91" s="2" customFormat="1" ht="16.8" customHeight="1">
      <c r="A91" s="41"/>
      <c r="B91" s="47"/>
      <c r="C91" s="300" t="s">
        <v>19</v>
      </c>
      <c r="D91" s="300" t="s">
        <v>190</v>
      </c>
      <c r="E91" s="20" t="s">
        <v>19</v>
      </c>
      <c r="F91" s="301">
        <v>24.885000000000002</v>
      </c>
      <c r="G91" s="41"/>
      <c r="H91" s="47"/>
    </row>
    <row r="92" s="2" customFormat="1" ht="16.8" customHeight="1">
      <c r="A92" s="41"/>
      <c r="B92" s="47"/>
      <c r="C92" s="300" t="s">
        <v>19</v>
      </c>
      <c r="D92" s="300" t="s">
        <v>191</v>
      </c>
      <c r="E92" s="20" t="s">
        <v>19</v>
      </c>
      <c r="F92" s="301">
        <v>19.908000000000001</v>
      </c>
      <c r="G92" s="41"/>
      <c r="H92" s="47"/>
    </row>
    <row r="93" s="2" customFormat="1" ht="16.8" customHeight="1">
      <c r="A93" s="41"/>
      <c r="B93" s="47"/>
      <c r="C93" s="300" t="s">
        <v>102</v>
      </c>
      <c r="D93" s="300" t="s">
        <v>154</v>
      </c>
      <c r="E93" s="20" t="s">
        <v>19</v>
      </c>
      <c r="F93" s="301">
        <v>406.22300000000001</v>
      </c>
      <c r="G93" s="41"/>
      <c r="H93" s="47"/>
    </row>
    <row r="94" s="2" customFormat="1" ht="16.8" customHeight="1">
      <c r="A94" s="41"/>
      <c r="B94" s="47"/>
      <c r="C94" s="302" t="s">
        <v>511</v>
      </c>
      <c r="D94" s="41"/>
      <c r="E94" s="41"/>
      <c r="F94" s="41"/>
      <c r="G94" s="41"/>
      <c r="H94" s="47"/>
    </row>
    <row r="95" s="2" customFormat="1" ht="16.8" customHeight="1">
      <c r="A95" s="41"/>
      <c r="B95" s="47"/>
      <c r="C95" s="300" t="s">
        <v>181</v>
      </c>
      <c r="D95" s="300" t="s">
        <v>528</v>
      </c>
      <c r="E95" s="20" t="s">
        <v>146</v>
      </c>
      <c r="F95" s="301">
        <v>324.97800000000001</v>
      </c>
      <c r="G95" s="41"/>
      <c r="H95" s="47"/>
    </row>
    <row r="96" s="2" customFormat="1" ht="16.8" customHeight="1">
      <c r="A96" s="41"/>
      <c r="B96" s="47"/>
      <c r="C96" s="300" t="s">
        <v>194</v>
      </c>
      <c r="D96" s="300" t="s">
        <v>531</v>
      </c>
      <c r="E96" s="20" t="s">
        <v>146</v>
      </c>
      <c r="F96" s="301">
        <v>81.245000000000005</v>
      </c>
      <c r="G96" s="41"/>
      <c r="H96" s="47"/>
    </row>
    <row r="97" s="2" customFormat="1" ht="16.8" customHeight="1">
      <c r="A97" s="41"/>
      <c r="B97" s="47"/>
      <c r="C97" s="300" t="s">
        <v>200</v>
      </c>
      <c r="D97" s="300" t="s">
        <v>532</v>
      </c>
      <c r="E97" s="20" t="s">
        <v>146</v>
      </c>
      <c r="F97" s="301">
        <v>248.06800000000001</v>
      </c>
      <c r="G97" s="41"/>
      <c r="H97" s="47"/>
    </row>
    <row r="98" s="2" customFormat="1" ht="16.8" customHeight="1">
      <c r="A98" s="41"/>
      <c r="B98" s="47"/>
      <c r="C98" s="300" t="s">
        <v>206</v>
      </c>
      <c r="D98" s="300" t="s">
        <v>533</v>
      </c>
      <c r="E98" s="20" t="s">
        <v>146</v>
      </c>
      <c r="F98" s="301">
        <v>81.245000000000005</v>
      </c>
      <c r="G98" s="41"/>
      <c r="H98" s="47"/>
    </row>
    <row r="99" s="2" customFormat="1">
      <c r="A99" s="41"/>
      <c r="B99" s="47"/>
      <c r="C99" s="300" t="s">
        <v>315</v>
      </c>
      <c r="D99" s="300" t="s">
        <v>316</v>
      </c>
      <c r="E99" s="20" t="s">
        <v>146</v>
      </c>
      <c r="F99" s="301">
        <v>329.31299999999999</v>
      </c>
      <c r="G99" s="41"/>
      <c r="H99" s="47"/>
    </row>
    <row r="100" s="2" customFormat="1" ht="16.8" customHeight="1">
      <c r="A100" s="41"/>
      <c r="B100" s="47"/>
      <c r="C100" s="300" t="s">
        <v>321</v>
      </c>
      <c r="D100" s="300" t="s">
        <v>322</v>
      </c>
      <c r="E100" s="20" t="s">
        <v>146</v>
      </c>
      <c r="F100" s="301">
        <v>329.31299999999999</v>
      </c>
      <c r="G100" s="41"/>
      <c r="H100" s="47"/>
    </row>
    <row r="101" s="2" customFormat="1" ht="16.8" customHeight="1">
      <c r="A101" s="41"/>
      <c r="B101" s="47"/>
      <c r="C101" s="296" t="s">
        <v>104</v>
      </c>
      <c r="D101" s="297" t="s">
        <v>19</v>
      </c>
      <c r="E101" s="298" t="s">
        <v>19</v>
      </c>
      <c r="F101" s="299">
        <v>76.909999999999997</v>
      </c>
      <c r="G101" s="41"/>
      <c r="H101" s="47"/>
    </row>
    <row r="102" s="2" customFormat="1" ht="16.8" customHeight="1">
      <c r="A102" s="41"/>
      <c r="B102" s="47"/>
      <c r="C102" s="300" t="s">
        <v>19</v>
      </c>
      <c r="D102" s="300" t="s">
        <v>237</v>
      </c>
      <c r="E102" s="20" t="s">
        <v>19</v>
      </c>
      <c r="F102" s="301">
        <v>0</v>
      </c>
      <c r="G102" s="41"/>
      <c r="H102" s="47"/>
    </row>
    <row r="103" s="2" customFormat="1" ht="16.8" customHeight="1">
      <c r="A103" s="41"/>
      <c r="B103" s="47"/>
      <c r="C103" s="300" t="s">
        <v>19</v>
      </c>
      <c r="D103" s="300" t="s">
        <v>238</v>
      </c>
      <c r="E103" s="20" t="s">
        <v>19</v>
      </c>
      <c r="F103" s="301">
        <v>1.96</v>
      </c>
      <c r="G103" s="41"/>
      <c r="H103" s="47"/>
    </row>
    <row r="104" s="2" customFormat="1" ht="16.8" customHeight="1">
      <c r="A104" s="41"/>
      <c r="B104" s="47"/>
      <c r="C104" s="300" t="s">
        <v>19</v>
      </c>
      <c r="D104" s="300" t="s">
        <v>239</v>
      </c>
      <c r="E104" s="20" t="s">
        <v>19</v>
      </c>
      <c r="F104" s="301">
        <v>20.23</v>
      </c>
      <c r="G104" s="41"/>
      <c r="H104" s="47"/>
    </row>
    <row r="105" s="2" customFormat="1" ht="16.8" customHeight="1">
      <c r="A105" s="41"/>
      <c r="B105" s="47"/>
      <c r="C105" s="300" t="s">
        <v>19</v>
      </c>
      <c r="D105" s="300" t="s">
        <v>240</v>
      </c>
      <c r="E105" s="20" t="s">
        <v>19</v>
      </c>
      <c r="F105" s="301">
        <v>0.57999999999999996</v>
      </c>
      <c r="G105" s="41"/>
      <c r="H105" s="47"/>
    </row>
    <row r="106" s="2" customFormat="1" ht="16.8" customHeight="1">
      <c r="A106" s="41"/>
      <c r="B106" s="47"/>
      <c r="C106" s="300" t="s">
        <v>19</v>
      </c>
      <c r="D106" s="300" t="s">
        <v>242</v>
      </c>
      <c r="E106" s="20" t="s">
        <v>19</v>
      </c>
      <c r="F106" s="301">
        <v>0</v>
      </c>
      <c r="G106" s="41"/>
      <c r="H106" s="47"/>
    </row>
    <row r="107" s="2" customFormat="1" ht="16.8" customHeight="1">
      <c r="A107" s="41"/>
      <c r="B107" s="47"/>
      <c r="C107" s="300" t="s">
        <v>19</v>
      </c>
      <c r="D107" s="300" t="s">
        <v>243</v>
      </c>
      <c r="E107" s="20" t="s">
        <v>19</v>
      </c>
      <c r="F107" s="301">
        <v>2.54</v>
      </c>
      <c r="G107" s="41"/>
      <c r="H107" s="47"/>
    </row>
    <row r="108" s="2" customFormat="1" ht="16.8" customHeight="1">
      <c r="A108" s="41"/>
      <c r="B108" s="47"/>
      <c r="C108" s="300" t="s">
        <v>19</v>
      </c>
      <c r="D108" s="300" t="s">
        <v>244</v>
      </c>
      <c r="E108" s="20" t="s">
        <v>19</v>
      </c>
      <c r="F108" s="301">
        <v>14.84</v>
      </c>
      <c r="G108" s="41"/>
      <c r="H108" s="47"/>
    </row>
    <row r="109" s="2" customFormat="1" ht="16.8" customHeight="1">
      <c r="A109" s="41"/>
      <c r="B109" s="47"/>
      <c r="C109" s="300" t="s">
        <v>19</v>
      </c>
      <c r="D109" s="300" t="s">
        <v>245</v>
      </c>
      <c r="E109" s="20" t="s">
        <v>19</v>
      </c>
      <c r="F109" s="301">
        <v>4.2999999999999998</v>
      </c>
      <c r="G109" s="41"/>
      <c r="H109" s="47"/>
    </row>
    <row r="110" s="2" customFormat="1" ht="16.8" customHeight="1">
      <c r="A110" s="41"/>
      <c r="B110" s="47"/>
      <c r="C110" s="300" t="s">
        <v>19</v>
      </c>
      <c r="D110" s="300" t="s">
        <v>246</v>
      </c>
      <c r="E110" s="20" t="s">
        <v>19</v>
      </c>
      <c r="F110" s="301">
        <v>2.46</v>
      </c>
      <c r="G110" s="41"/>
      <c r="H110" s="47"/>
    </row>
    <row r="111" s="2" customFormat="1" ht="16.8" customHeight="1">
      <c r="A111" s="41"/>
      <c r="B111" s="47"/>
      <c r="C111" s="300" t="s">
        <v>19</v>
      </c>
      <c r="D111" s="300" t="s">
        <v>247</v>
      </c>
      <c r="E111" s="20" t="s">
        <v>19</v>
      </c>
      <c r="F111" s="301">
        <v>30</v>
      </c>
      <c r="G111" s="41"/>
      <c r="H111" s="47"/>
    </row>
    <row r="112" s="2" customFormat="1" ht="16.8" customHeight="1">
      <c r="A112" s="41"/>
      <c r="B112" s="47"/>
      <c r="C112" s="300" t="s">
        <v>104</v>
      </c>
      <c r="D112" s="300" t="s">
        <v>154</v>
      </c>
      <c r="E112" s="20" t="s">
        <v>19</v>
      </c>
      <c r="F112" s="301">
        <v>76.909999999999997</v>
      </c>
      <c r="G112" s="41"/>
      <c r="H112" s="47"/>
    </row>
    <row r="113" s="2" customFormat="1" ht="16.8" customHeight="1">
      <c r="A113" s="41"/>
      <c r="B113" s="47"/>
      <c r="C113" s="302" t="s">
        <v>511</v>
      </c>
      <c r="D113" s="41"/>
      <c r="E113" s="41"/>
      <c r="F113" s="41"/>
      <c r="G113" s="41"/>
      <c r="H113" s="47"/>
    </row>
    <row r="114" s="2" customFormat="1" ht="16.8" customHeight="1">
      <c r="A114" s="41"/>
      <c r="B114" s="47"/>
      <c r="C114" s="300" t="s">
        <v>229</v>
      </c>
      <c r="D114" s="300" t="s">
        <v>515</v>
      </c>
      <c r="E114" s="20" t="s">
        <v>146</v>
      </c>
      <c r="F114" s="301">
        <v>76.909999999999997</v>
      </c>
      <c r="G114" s="41"/>
      <c r="H114" s="47"/>
    </row>
    <row r="115" s="2" customFormat="1" ht="16.8" customHeight="1">
      <c r="A115" s="41"/>
      <c r="B115" s="47"/>
      <c r="C115" s="300" t="s">
        <v>200</v>
      </c>
      <c r="D115" s="300" t="s">
        <v>532</v>
      </c>
      <c r="E115" s="20" t="s">
        <v>146</v>
      </c>
      <c r="F115" s="301">
        <v>248.06800000000001</v>
      </c>
      <c r="G115" s="41"/>
      <c r="H115" s="47"/>
    </row>
    <row r="116" s="2" customFormat="1">
      <c r="A116" s="41"/>
      <c r="B116" s="47"/>
      <c r="C116" s="300" t="s">
        <v>315</v>
      </c>
      <c r="D116" s="300" t="s">
        <v>316</v>
      </c>
      <c r="E116" s="20" t="s">
        <v>146</v>
      </c>
      <c r="F116" s="301">
        <v>329.31299999999999</v>
      </c>
      <c r="G116" s="41"/>
      <c r="H116" s="47"/>
    </row>
    <row r="117" s="2" customFormat="1" ht="16.8" customHeight="1">
      <c r="A117" s="41"/>
      <c r="B117" s="47"/>
      <c r="C117" s="300" t="s">
        <v>321</v>
      </c>
      <c r="D117" s="300" t="s">
        <v>322</v>
      </c>
      <c r="E117" s="20" t="s">
        <v>146</v>
      </c>
      <c r="F117" s="301">
        <v>329.31299999999999</v>
      </c>
      <c r="G117" s="41"/>
      <c r="H117" s="47"/>
    </row>
    <row r="118" s="2" customFormat="1" ht="26.4" customHeight="1">
      <c r="A118" s="41"/>
      <c r="B118" s="47"/>
      <c r="C118" s="295" t="s">
        <v>87</v>
      </c>
      <c r="D118" s="295" t="s">
        <v>88</v>
      </c>
      <c r="E118" s="41"/>
      <c r="F118" s="41"/>
      <c r="G118" s="41"/>
      <c r="H118" s="47"/>
    </row>
    <row r="119" s="2" customFormat="1" ht="16.8" customHeight="1">
      <c r="A119" s="41"/>
      <c r="B119" s="47"/>
      <c r="C119" s="296" t="s">
        <v>398</v>
      </c>
      <c r="D119" s="297" t="s">
        <v>19</v>
      </c>
      <c r="E119" s="298" t="s">
        <v>19</v>
      </c>
      <c r="F119" s="299">
        <v>26.73</v>
      </c>
      <c r="G119" s="41"/>
      <c r="H119" s="47"/>
    </row>
    <row r="120" s="2" customFormat="1" ht="16.8" customHeight="1">
      <c r="A120" s="41"/>
      <c r="B120" s="47"/>
      <c r="C120" s="300" t="s">
        <v>19</v>
      </c>
      <c r="D120" s="300" t="s">
        <v>435</v>
      </c>
      <c r="E120" s="20" t="s">
        <v>19</v>
      </c>
      <c r="F120" s="301">
        <v>26.73</v>
      </c>
      <c r="G120" s="41"/>
      <c r="H120" s="47"/>
    </row>
    <row r="121" s="2" customFormat="1" ht="16.8" customHeight="1">
      <c r="A121" s="41"/>
      <c r="B121" s="47"/>
      <c r="C121" s="300" t="s">
        <v>398</v>
      </c>
      <c r="D121" s="300" t="s">
        <v>154</v>
      </c>
      <c r="E121" s="20" t="s">
        <v>19</v>
      </c>
      <c r="F121" s="301">
        <v>26.73</v>
      </c>
      <c r="G121" s="41"/>
      <c r="H121" s="47"/>
    </row>
    <row r="122" s="2" customFormat="1" ht="16.8" customHeight="1">
      <c r="A122" s="41"/>
      <c r="B122" s="47"/>
      <c r="C122" s="302" t="s">
        <v>511</v>
      </c>
      <c r="D122" s="41"/>
      <c r="E122" s="41"/>
      <c r="F122" s="41"/>
      <c r="G122" s="41"/>
      <c r="H122" s="47"/>
    </row>
    <row r="123" s="2" customFormat="1" ht="16.8" customHeight="1">
      <c r="A123" s="41"/>
      <c r="B123" s="47"/>
      <c r="C123" s="300" t="s">
        <v>431</v>
      </c>
      <c r="D123" s="300" t="s">
        <v>534</v>
      </c>
      <c r="E123" s="20" t="s">
        <v>146</v>
      </c>
      <c r="F123" s="301">
        <v>26.73</v>
      </c>
      <c r="G123" s="41"/>
      <c r="H123" s="47"/>
    </row>
    <row r="124" s="2" customFormat="1">
      <c r="A124" s="41"/>
      <c r="B124" s="47"/>
      <c r="C124" s="300" t="s">
        <v>401</v>
      </c>
      <c r="D124" s="300" t="s">
        <v>535</v>
      </c>
      <c r="E124" s="20" t="s">
        <v>146</v>
      </c>
      <c r="F124" s="301">
        <v>676.26999999999998</v>
      </c>
      <c r="G124" s="41"/>
      <c r="H124" s="47"/>
    </row>
    <row r="125" s="2" customFormat="1" ht="16.8" customHeight="1">
      <c r="A125" s="41"/>
      <c r="B125" s="47"/>
      <c r="C125" s="296" t="s">
        <v>396</v>
      </c>
      <c r="D125" s="297" t="s">
        <v>19</v>
      </c>
      <c r="E125" s="298" t="s">
        <v>19</v>
      </c>
      <c r="F125" s="299">
        <v>703</v>
      </c>
      <c r="G125" s="41"/>
      <c r="H125" s="47"/>
    </row>
    <row r="126" s="2" customFormat="1" ht="16.8" customHeight="1">
      <c r="A126" s="41"/>
      <c r="B126" s="47"/>
      <c r="C126" s="300" t="s">
        <v>19</v>
      </c>
      <c r="D126" s="300" t="s">
        <v>405</v>
      </c>
      <c r="E126" s="20" t="s">
        <v>19</v>
      </c>
      <c r="F126" s="301">
        <v>431</v>
      </c>
      <c r="G126" s="41"/>
      <c r="H126" s="47"/>
    </row>
    <row r="127" s="2" customFormat="1" ht="16.8" customHeight="1">
      <c r="A127" s="41"/>
      <c r="B127" s="47"/>
      <c r="C127" s="300" t="s">
        <v>19</v>
      </c>
      <c r="D127" s="300" t="s">
        <v>406</v>
      </c>
      <c r="E127" s="20" t="s">
        <v>19</v>
      </c>
      <c r="F127" s="301">
        <v>272</v>
      </c>
      <c r="G127" s="41"/>
      <c r="H127" s="47"/>
    </row>
    <row r="128" s="2" customFormat="1" ht="16.8" customHeight="1">
      <c r="A128" s="41"/>
      <c r="B128" s="47"/>
      <c r="C128" s="300" t="s">
        <v>396</v>
      </c>
      <c r="D128" s="300" t="s">
        <v>154</v>
      </c>
      <c r="E128" s="20" t="s">
        <v>19</v>
      </c>
      <c r="F128" s="301">
        <v>703</v>
      </c>
      <c r="G128" s="41"/>
      <c r="H128" s="47"/>
    </row>
    <row r="129" s="2" customFormat="1" ht="16.8" customHeight="1">
      <c r="A129" s="41"/>
      <c r="B129" s="47"/>
      <c r="C129" s="302" t="s">
        <v>511</v>
      </c>
      <c r="D129" s="41"/>
      <c r="E129" s="41"/>
      <c r="F129" s="41"/>
      <c r="G129" s="41"/>
      <c r="H129" s="47"/>
    </row>
    <row r="130" s="2" customFormat="1">
      <c r="A130" s="41"/>
      <c r="B130" s="47"/>
      <c r="C130" s="300" t="s">
        <v>401</v>
      </c>
      <c r="D130" s="300" t="s">
        <v>535</v>
      </c>
      <c r="E130" s="20" t="s">
        <v>146</v>
      </c>
      <c r="F130" s="301">
        <v>676.26999999999998</v>
      </c>
      <c r="G130" s="41"/>
      <c r="H130" s="47"/>
    </row>
    <row r="131" s="2" customFormat="1">
      <c r="A131" s="41"/>
      <c r="B131" s="47"/>
      <c r="C131" s="300" t="s">
        <v>413</v>
      </c>
      <c r="D131" s="300" t="s">
        <v>536</v>
      </c>
      <c r="E131" s="20" t="s">
        <v>146</v>
      </c>
      <c r="F131" s="301">
        <v>703</v>
      </c>
      <c r="G131" s="41"/>
      <c r="H131" s="47"/>
    </row>
    <row r="132" s="2" customFormat="1" ht="16.8" customHeight="1">
      <c r="A132" s="41"/>
      <c r="B132" s="47"/>
      <c r="C132" s="300" t="s">
        <v>418</v>
      </c>
      <c r="D132" s="300" t="s">
        <v>537</v>
      </c>
      <c r="E132" s="20" t="s">
        <v>146</v>
      </c>
      <c r="F132" s="301">
        <v>703</v>
      </c>
      <c r="G132" s="41"/>
      <c r="H132" s="47"/>
    </row>
    <row r="133" s="2" customFormat="1">
      <c r="A133" s="41"/>
      <c r="B133" s="47"/>
      <c r="C133" s="300" t="s">
        <v>315</v>
      </c>
      <c r="D133" s="300" t="s">
        <v>423</v>
      </c>
      <c r="E133" s="20" t="s">
        <v>146</v>
      </c>
      <c r="F133" s="301">
        <v>703</v>
      </c>
      <c r="G133" s="41"/>
      <c r="H133" s="47"/>
    </row>
    <row r="134" s="2" customFormat="1" ht="16.8" customHeight="1">
      <c r="A134" s="41"/>
      <c r="B134" s="47"/>
      <c r="C134" s="300" t="s">
        <v>321</v>
      </c>
      <c r="D134" s="300" t="s">
        <v>426</v>
      </c>
      <c r="E134" s="20" t="s">
        <v>146</v>
      </c>
      <c r="F134" s="301">
        <v>703</v>
      </c>
      <c r="G134" s="41"/>
      <c r="H134" s="47"/>
    </row>
    <row r="135" s="2" customFormat="1" ht="7.44" customHeight="1">
      <c r="A135" s="41"/>
      <c r="B135" s="160"/>
      <c r="C135" s="161"/>
      <c r="D135" s="161"/>
      <c r="E135" s="161"/>
      <c r="F135" s="161"/>
      <c r="G135" s="161"/>
      <c r="H135" s="47"/>
    </row>
    <row r="136" s="2" customFormat="1">
      <c r="A136" s="41"/>
      <c r="B136" s="41"/>
      <c r="C136" s="41"/>
      <c r="D136" s="41"/>
      <c r="E136" s="41"/>
      <c r="F136" s="41"/>
      <c r="G136" s="41"/>
      <c r="H136" s="41"/>
    </row>
  </sheetData>
  <sheetProtection sheet="1" formatColumns="0" formatRows="0" objects="1" scenarios="1" spinCount="100000" saltValue="coC1+gaXeqRFYp8PQBYDqlQnPJHwtgNxOBcG+eM5OJUyG5D83iDOoZFc17jBlNsycEj2ScyNDOOmM1+DJc00XA==" hashValue="0QEL6kYgCjYKfdymxykRY8Fe7sVmOEUkWU4XRVrrHNdh+KrDpqvhDPzd0zaf7y5s3mou6UuNMxbQIrlTuRRVxw==" algorithmName="SHA-512" password="CC35"/>
  <mergeCells count="2">
    <mergeCell ref="D5:F5"/>
    <mergeCell ref="D6:F6"/>
  </mergeCells>
  <pageSetup paperSize="9" orientation="portrait" blackAndWhite="1" fitToHeight="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43"/>
  </sheetViews>
  <cols>
    <col min="1" max="1" width="8.332031" style="303" customWidth="1"/>
    <col min="2" max="2" width="1.667969" style="303" customWidth="1"/>
    <col min="3" max="4" width="5" style="303" customWidth="1"/>
    <col min="5" max="5" width="11.66016" style="303" customWidth="1"/>
    <col min="6" max="6" width="9.160156" style="303" customWidth="1"/>
    <col min="7" max="7" width="5" style="303" customWidth="1"/>
    <col min="8" max="8" width="77.83203" style="303" customWidth="1"/>
    <col min="9" max="10" width="20" style="303" customWidth="1"/>
    <col min="11" max="11" width="1.667969" style="303" customWidth="1"/>
  </cols>
  <sheetData>
    <row r="1" s="1" customFormat="1" ht="37.5" customHeight="1"/>
    <row r="2" s="1" customFormat="1" ht="7.5" customHeight="1">
      <c r="B2" s="304"/>
      <c r="C2" s="305"/>
      <c r="D2" s="305"/>
      <c r="E2" s="305"/>
      <c r="F2" s="305"/>
      <c r="G2" s="305"/>
      <c r="H2" s="305"/>
      <c r="I2" s="305"/>
      <c r="J2" s="305"/>
      <c r="K2" s="306"/>
    </row>
    <row r="3" s="17" customFormat="1" ht="45" customHeight="1">
      <c r="B3" s="307"/>
      <c r="C3" s="308" t="s">
        <v>538</v>
      </c>
      <c r="D3" s="308"/>
      <c r="E3" s="308"/>
      <c r="F3" s="308"/>
      <c r="G3" s="308"/>
      <c r="H3" s="308"/>
      <c r="I3" s="308"/>
      <c r="J3" s="308"/>
      <c r="K3" s="309"/>
    </row>
    <row r="4" s="1" customFormat="1" ht="25.5" customHeight="1">
      <c r="B4" s="310"/>
      <c r="C4" s="311" t="s">
        <v>539</v>
      </c>
      <c r="D4" s="311"/>
      <c r="E4" s="311"/>
      <c r="F4" s="311"/>
      <c r="G4" s="311"/>
      <c r="H4" s="311"/>
      <c r="I4" s="311"/>
      <c r="J4" s="311"/>
      <c r="K4" s="312"/>
    </row>
    <row r="5" s="1" customFormat="1" ht="5.25" customHeight="1">
      <c r="B5" s="310"/>
      <c r="C5" s="313"/>
      <c r="D5" s="313"/>
      <c r="E5" s="313"/>
      <c r="F5" s="313"/>
      <c r="G5" s="313"/>
      <c r="H5" s="313"/>
      <c r="I5" s="313"/>
      <c r="J5" s="313"/>
      <c r="K5" s="312"/>
    </row>
    <row r="6" s="1" customFormat="1" ht="15" customHeight="1">
      <c r="B6" s="310"/>
      <c r="C6" s="314" t="s">
        <v>540</v>
      </c>
      <c r="D6" s="314"/>
      <c r="E6" s="314"/>
      <c r="F6" s="314"/>
      <c r="G6" s="314"/>
      <c r="H6" s="314"/>
      <c r="I6" s="314"/>
      <c r="J6" s="314"/>
      <c r="K6" s="312"/>
    </row>
    <row r="7" s="1" customFormat="1" ht="15" customHeight="1">
      <c r="B7" s="315"/>
      <c r="C7" s="314" t="s">
        <v>541</v>
      </c>
      <c r="D7" s="314"/>
      <c r="E7" s="314"/>
      <c r="F7" s="314"/>
      <c r="G7" s="314"/>
      <c r="H7" s="314"/>
      <c r="I7" s="314"/>
      <c r="J7" s="314"/>
      <c r="K7" s="312"/>
    </row>
    <row r="8" s="1" customFormat="1" ht="12.75" customHeight="1">
      <c r="B8" s="315"/>
      <c r="C8" s="314"/>
      <c r="D8" s="314"/>
      <c r="E8" s="314"/>
      <c r="F8" s="314"/>
      <c r="G8" s="314"/>
      <c r="H8" s="314"/>
      <c r="I8" s="314"/>
      <c r="J8" s="314"/>
      <c r="K8" s="312"/>
    </row>
    <row r="9" s="1" customFormat="1" ht="15" customHeight="1">
      <c r="B9" s="315"/>
      <c r="C9" s="314" t="s">
        <v>542</v>
      </c>
      <c r="D9" s="314"/>
      <c r="E9" s="314"/>
      <c r="F9" s="314"/>
      <c r="G9" s="314"/>
      <c r="H9" s="314"/>
      <c r="I9" s="314"/>
      <c r="J9" s="314"/>
      <c r="K9" s="312"/>
    </row>
    <row r="10" s="1" customFormat="1" ht="15" customHeight="1">
      <c r="B10" s="315"/>
      <c r="C10" s="314"/>
      <c r="D10" s="314" t="s">
        <v>543</v>
      </c>
      <c r="E10" s="314"/>
      <c r="F10" s="314"/>
      <c r="G10" s="314"/>
      <c r="H10" s="314"/>
      <c r="I10" s="314"/>
      <c r="J10" s="314"/>
      <c r="K10" s="312"/>
    </row>
    <row r="11" s="1" customFormat="1" ht="15" customHeight="1">
      <c r="B11" s="315"/>
      <c r="C11" s="316"/>
      <c r="D11" s="314" t="s">
        <v>544</v>
      </c>
      <c r="E11" s="314"/>
      <c r="F11" s="314"/>
      <c r="G11" s="314"/>
      <c r="H11" s="314"/>
      <c r="I11" s="314"/>
      <c r="J11" s="314"/>
      <c r="K11" s="312"/>
    </row>
    <row r="12" s="1" customFormat="1" ht="15" customHeight="1">
      <c r="B12" s="315"/>
      <c r="C12" s="316"/>
      <c r="D12" s="314"/>
      <c r="E12" s="314"/>
      <c r="F12" s="314"/>
      <c r="G12" s="314"/>
      <c r="H12" s="314"/>
      <c r="I12" s="314"/>
      <c r="J12" s="314"/>
      <c r="K12" s="312"/>
    </row>
    <row r="13" s="1" customFormat="1" ht="15" customHeight="1">
      <c r="B13" s="315"/>
      <c r="C13" s="316"/>
      <c r="D13" s="317" t="s">
        <v>545</v>
      </c>
      <c r="E13" s="314"/>
      <c r="F13" s="314"/>
      <c r="G13" s="314"/>
      <c r="H13" s="314"/>
      <c r="I13" s="314"/>
      <c r="J13" s="314"/>
      <c r="K13" s="312"/>
    </row>
    <row r="14" s="1" customFormat="1" ht="12.75" customHeight="1">
      <c r="B14" s="315"/>
      <c r="C14" s="316"/>
      <c r="D14" s="316"/>
      <c r="E14" s="316"/>
      <c r="F14" s="316"/>
      <c r="G14" s="316"/>
      <c r="H14" s="316"/>
      <c r="I14" s="316"/>
      <c r="J14" s="316"/>
      <c r="K14" s="312"/>
    </row>
    <row r="15" s="1" customFormat="1" ht="15" customHeight="1">
      <c r="B15" s="315"/>
      <c r="C15" s="316"/>
      <c r="D15" s="314" t="s">
        <v>546</v>
      </c>
      <c r="E15" s="314"/>
      <c r="F15" s="314"/>
      <c r="G15" s="314"/>
      <c r="H15" s="314"/>
      <c r="I15" s="314"/>
      <c r="J15" s="314"/>
      <c r="K15" s="312"/>
    </row>
    <row r="16" s="1" customFormat="1" ht="15" customHeight="1">
      <c r="B16" s="315"/>
      <c r="C16" s="316"/>
      <c r="D16" s="314" t="s">
        <v>547</v>
      </c>
      <c r="E16" s="314"/>
      <c r="F16" s="314"/>
      <c r="G16" s="314"/>
      <c r="H16" s="314"/>
      <c r="I16" s="314"/>
      <c r="J16" s="314"/>
      <c r="K16" s="312"/>
    </row>
    <row r="17" s="1" customFormat="1" ht="15" customHeight="1">
      <c r="B17" s="315"/>
      <c r="C17" s="316"/>
      <c r="D17" s="314" t="s">
        <v>548</v>
      </c>
      <c r="E17" s="314"/>
      <c r="F17" s="314"/>
      <c r="G17" s="314"/>
      <c r="H17" s="314"/>
      <c r="I17" s="314"/>
      <c r="J17" s="314"/>
      <c r="K17" s="312"/>
    </row>
    <row r="18" s="1" customFormat="1" ht="15" customHeight="1">
      <c r="B18" s="315"/>
      <c r="C18" s="316"/>
      <c r="D18" s="316"/>
      <c r="E18" s="318" t="s">
        <v>83</v>
      </c>
      <c r="F18" s="314" t="s">
        <v>549</v>
      </c>
      <c r="G18" s="314"/>
      <c r="H18" s="314"/>
      <c r="I18" s="314"/>
      <c r="J18" s="314"/>
      <c r="K18" s="312"/>
    </row>
    <row r="19" s="1" customFormat="1" ht="15" customHeight="1">
      <c r="B19" s="315"/>
      <c r="C19" s="316"/>
      <c r="D19" s="316"/>
      <c r="E19" s="318" t="s">
        <v>550</v>
      </c>
      <c r="F19" s="314" t="s">
        <v>551</v>
      </c>
      <c r="G19" s="314"/>
      <c r="H19" s="314"/>
      <c r="I19" s="314"/>
      <c r="J19" s="314"/>
      <c r="K19" s="312"/>
    </row>
    <row r="20" s="1" customFormat="1" ht="15" customHeight="1">
      <c r="B20" s="315"/>
      <c r="C20" s="316"/>
      <c r="D20" s="316"/>
      <c r="E20" s="318" t="s">
        <v>552</v>
      </c>
      <c r="F20" s="314" t="s">
        <v>553</v>
      </c>
      <c r="G20" s="314"/>
      <c r="H20" s="314"/>
      <c r="I20" s="314"/>
      <c r="J20" s="314"/>
      <c r="K20" s="312"/>
    </row>
    <row r="21" s="1" customFormat="1" ht="15" customHeight="1">
      <c r="B21" s="315"/>
      <c r="C21" s="316"/>
      <c r="D21" s="316"/>
      <c r="E21" s="318" t="s">
        <v>554</v>
      </c>
      <c r="F21" s="314" t="s">
        <v>555</v>
      </c>
      <c r="G21" s="314"/>
      <c r="H21" s="314"/>
      <c r="I21" s="314"/>
      <c r="J21" s="314"/>
      <c r="K21" s="312"/>
    </row>
    <row r="22" s="1" customFormat="1" ht="15" customHeight="1">
      <c r="B22" s="315"/>
      <c r="C22" s="316"/>
      <c r="D22" s="316"/>
      <c r="E22" s="318" t="s">
        <v>556</v>
      </c>
      <c r="F22" s="314" t="s">
        <v>557</v>
      </c>
      <c r="G22" s="314"/>
      <c r="H22" s="314"/>
      <c r="I22" s="314"/>
      <c r="J22" s="314"/>
      <c r="K22" s="312"/>
    </row>
    <row r="23" s="1" customFormat="1" ht="15" customHeight="1">
      <c r="B23" s="315"/>
      <c r="C23" s="316"/>
      <c r="D23" s="316"/>
      <c r="E23" s="318" t="s">
        <v>558</v>
      </c>
      <c r="F23" s="314" t="s">
        <v>559</v>
      </c>
      <c r="G23" s="314"/>
      <c r="H23" s="314"/>
      <c r="I23" s="314"/>
      <c r="J23" s="314"/>
      <c r="K23" s="312"/>
    </row>
    <row r="24" s="1" customFormat="1" ht="12.75" customHeight="1">
      <c r="B24" s="315"/>
      <c r="C24" s="316"/>
      <c r="D24" s="316"/>
      <c r="E24" s="316"/>
      <c r="F24" s="316"/>
      <c r="G24" s="316"/>
      <c r="H24" s="316"/>
      <c r="I24" s="316"/>
      <c r="J24" s="316"/>
      <c r="K24" s="312"/>
    </row>
    <row r="25" s="1" customFormat="1" ht="15" customHeight="1">
      <c r="B25" s="315"/>
      <c r="C25" s="314" t="s">
        <v>560</v>
      </c>
      <c r="D25" s="314"/>
      <c r="E25" s="314"/>
      <c r="F25" s="314"/>
      <c r="G25" s="314"/>
      <c r="H25" s="314"/>
      <c r="I25" s="314"/>
      <c r="J25" s="314"/>
      <c r="K25" s="312"/>
    </row>
    <row r="26" s="1" customFormat="1" ht="15" customHeight="1">
      <c r="B26" s="315"/>
      <c r="C26" s="314" t="s">
        <v>561</v>
      </c>
      <c r="D26" s="314"/>
      <c r="E26" s="314"/>
      <c r="F26" s="314"/>
      <c r="G26" s="314"/>
      <c r="H26" s="314"/>
      <c r="I26" s="314"/>
      <c r="J26" s="314"/>
      <c r="K26" s="312"/>
    </row>
    <row r="27" s="1" customFormat="1" ht="15" customHeight="1">
      <c r="B27" s="315"/>
      <c r="C27" s="314"/>
      <c r="D27" s="314" t="s">
        <v>562</v>
      </c>
      <c r="E27" s="314"/>
      <c r="F27" s="314"/>
      <c r="G27" s="314"/>
      <c r="H27" s="314"/>
      <c r="I27" s="314"/>
      <c r="J27" s="314"/>
      <c r="K27" s="312"/>
    </row>
    <row r="28" s="1" customFormat="1" ht="15" customHeight="1">
      <c r="B28" s="315"/>
      <c r="C28" s="316"/>
      <c r="D28" s="314" t="s">
        <v>563</v>
      </c>
      <c r="E28" s="314"/>
      <c r="F28" s="314"/>
      <c r="G28" s="314"/>
      <c r="H28" s="314"/>
      <c r="I28" s="314"/>
      <c r="J28" s="314"/>
      <c r="K28" s="312"/>
    </row>
    <row r="29" s="1" customFormat="1" ht="12.75" customHeight="1">
      <c r="B29" s="315"/>
      <c r="C29" s="316"/>
      <c r="D29" s="316"/>
      <c r="E29" s="316"/>
      <c r="F29" s="316"/>
      <c r="G29" s="316"/>
      <c r="H29" s="316"/>
      <c r="I29" s="316"/>
      <c r="J29" s="316"/>
      <c r="K29" s="312"/>
    </row>
    <row r="30" s="1" customFormat="1" ht="15" customHeight="1">
      <c r="B30" s="315"/>
      <c r="C30" s="316"/>
      <c r="D30" s="314" t="s">
        <v>564</v>
      </c>
      <c r="E30" s="314"/>
      <c r="F30" s="314"/>
      <c r="G30" s="314"/>
      <c r="H30" s="314"/>
      <c r="I30" s="314"/>
      <c r="J30" s="314"/>
      <c r="K30" s="312"/>
    </row>
    <row r="31" s="1" customFormat="1" ht="15" customHeight="1">
      <c r="B31" s="315"/>
      <c r="C31" s="316"/>
      <c r="D31" s="314" t="s">
        <v>565</v>
      </c>
      <c r="E31" s="314"/>
      <c r="F31" s="314"/>
      <c r="G31" s="314"/>
      <c r="H31" s="314"/>
      <c r="I31" s="314"/>
      <c r="J31" s="314"/>
      <c r="K31" s="312"/>
    </row>
    <row r="32" s="1" customFormat="1" ht="12.75" customHeight="1">
      <c r="B32" s="315"/>
      <c r="C32" s="316"/>
      <c r="D32" s="316"/>
      <c r="E32" s="316"/>
      <c r="F32" s="316"/>
      <c r="G32" s="316"/>
      <c r="H32" s="316"/>
      <c r="I32" s="316"/>
      <c r="J32" s="316"/>
      <c r="K32" s="312"/>
    </row>
    <row r="33" s="1" customFormat="1" ht="15" customHeight="1">
      <c r="B33" s="315"/>
      <c r="C33" s="316"/>
      <c r="D33" s="314" t="s">
        <v>566</v>
      </c>
      <c r="E33" s="314"/>
      <c r="F33" s="314"/>
      <c r="G33" s="314"/>
      <c r="H33" s="314"/>
      <c r="I33" s="314"/>
      <c r="J33" s="314"/>
      <c r="K33" s="312"/>
    </row>
    <row r="34" s="1" customFormat="1" ht="15" customHeight="1">
      <c r="B34" s="315"/>
      <c r="C34" s="316"/>
      <c r="D34" s="314" t="s">
        <v>567</v>
      </c>
      <c r="E34" s="314"/>
      <c r="F34" s="314"/>
      <c r="G34" s="314"/>
      <c r="H34" s="314"/>
      <c r="I34" s="314"/>
      <c r="J34" s="314"/>
      <c r="K34" s="312"/>
    </row>
    <row r="35" s="1" customFormat="1" ht="15" customHeight="1">
      <c r="B35" s="315"/>
      <c r="C35" s="316"/>
      <c r="D35" s="314" t="s">
        <v>568</v>
      </c>
      <c r="E35" s="314"/>
      <c r="F35" s="314"/>
      <c r="G35" s="314"/>
      <c r="H35" s="314"/>
      <c r="I35" s="314"/>
      <c r="J35" s="314"/>
      <c r="K35" s="312"/>
    </row>
    <row r="36" s="1" customFormat="1" ht="15" customHeight="1">
      <c r="B36" s="315"/>
      <c r="C36" s="316"/>
      <c r="D36" s="314"/>
      <c r="E36" s="317" t="s">
        <v>127</v>
      </c>
      <c r="F36" s="314"/>
      <c r="G36" s="314" t="s">
        <v>569</v>
      </c>
      <c r="H36" s="314"/>
      <c r="I36" s="314"/>
      <c r="J36" s="314"/>
      <c r="K36" s="312"/>
    </row>
    <row r="37" s="1" customFormat="1" ht="30.75" customHeight="1">
      <c r="B37" s="315"/>
      <c r="C37" s="316"/>
      <c r="D37" s="314"/>
      <c r="E37" s="317" t="s">
        <v>570</v>
      </c>
      <c r="F37" s="314"/>
      <c r="G37" s="314" t="s">
        <v>571</v>
      </c>
      <c r="H37" s="314"/>
      <c r="I37" s="314"/>
      <c r="J37" s="314"/>
      <c r="K37" s="312"/>
    </row>
    <row r="38" s="1" customFormat="1" ht="15" customHeight="1">
      <c r="B38" s="315"/>
      <c r="C38" s="316"/>
      <c r="D38" s="314"/>
      <c r="E38" s="317" t="s">
        <v>57</v>
      </c>
      <c r="F38" s="314"/>
      <c r="G38" s="314" t="s">
        <v>572</v>
      </c>
      <c r="H38" s="314"/>
      <c r="I38" s="314"/>
      <c r="J38" s="314"/>
      <c r="K38" s="312"/>
    </row>
    <row r="39" s="1" customFormat="1" ht="15" customHeight="1">
      <c r="B39" s="315"/>
      <c r="C39" s="316"/>
      <c r="D39" s="314"/>
      <c r="E39" s="317" t="s">
        <v>58</v>
      </c>
      <c r="F39" s="314"/>
      <c r="G39" s="314" t="s">
        <v>573</v>
      </c>
      <c r="H39" s="314"/>
      <c r="I39" s="314"/>
      <c r="J39" s="314"/>
      <c r="K39" s="312"/>
    </row>
    <row r="40" s="1" customFormat="1" ht="15" customHeight="1">
      <c r="B40" s="315"/>
      <c r="C40" s="316"/>
      <c r="D40" s="314"/>
      <c r="E40" s="317" t="s">
        <v>128</v>
      </c>
      <c r="F40" s="314"/>
      <c r="G40" s="314" t="s">
        <v>574</v>
      </c>
      <c r="H40" s="314"/>
      <c r="I40" s="314"/>
      <c r="J40" s="314"/>
      <c r="K40" s="312"/>
    </row>
    <row r="41" s="1" customFormat="1" ht="15" customHeight="1">
      <c r="B41" s="315"/>
      <c r="C41" s="316"/>
      <c r="D41" s="314"/>
      <c r="E41" s="317" t="s">
        <v>129</v>
      </c>
      <c r="F41" s="314"/>
      <c r="G41" s="314" t="s">
        <v>575</v>
      </c>
      <c r="H41" s="314"/>
      <c r="I41" s="314"/>
      <c r="J41" s="314"/>
      <c r="K41" s="312"/>
    </row>
    <row r="42" s="1" customFormat="1" ht="15" customHeight="1">
      <c r="B42" s="315"/>
      <c r="C42" s="316"/>
      <c r="D42" s="314"/>
      <c r="E42" s="317" t="s">
        <v>576</v>
      </c>
      <c r="F42" s="314"/>
      <c r="G42" s="314" t="s">
        <v>577</v>
      </c>
      <c r="H42" s="314"/>
      <c r="I42" s="314"/>
      <c r="J42" s="314"/>
      <c r="K42" s="312"/>
    </row>
    <row r="43" s="1" customFormat="1" ht="15" customHeight="1">
      <c r="B43" s="315"/>
      <c r="C43" s="316"/>
      <c r="D43" s="314"/>
      <c r="E43" s="317"/>
      <c r="F43" s="314"/>
      <c r="G43" s="314" t="s">
        <v>578</v>
      </c>
      <c r="H43" s="314"/>
      <c r="I43" s="314"/>
      <c r="J43" s="314"/>
      <c r="K43" s="312"/>
    </row>
    <row r="44" s="1" customFormat="1" ht="15" customHeight="1">
      <c r="B44" s="315"/>
      <c r="C44" s="316"/>
      <c r="D44" s="314"/>
      <c r="E44" s="317" t="s">
        <v>579</v>
      </c>
      <c r="F44" s="314"/>
      <c r="G44" s="314" t="s">
        <v>580</v>
      </c>
      <c r="H44" s="314"/>
      <c r="I44" s="314"/>
      <c r="J44" s="314"/>
      <c r="K44" s="312"/>
    </row>
    <row r="45" s="1" customFormat="1" ht="15" customHeight="1">
      <c r="B45" s="315"/>
      <c r="C45" s="316"/>
      <c r="D45" s="314"/>
      <c r="E45" s="317" t="s">
        <v>131</v>
      </c>
      <c r="F45" s="314"/>
      <c r="G45" s="314" t="s">
        <v>581</v>
      </c>
      <c r="H45" s="314"/>
      <c r="I45" s="314"/>
      <c r="J45" s="314"/>
      <c r="K45" s="312"/>
    </row>
    <row r="46" s="1" customFormat="1" ht="12.75" customHeight="1">
      <c r="B46" s="315"/>
      <c r="C46" s="316"/>
      <c r="D46" s="314"/>
      <c r="E46" s="314"/>
      <c r="F46" s="314"/>
      <c r="G46" s="314"/>
      <c r="H46" s="314"/>
      <c r="I46" s="314"/>
      <c r="J46" s="314"/>
      <c r="K46" s="312"/>
    </row>
    <row r="47" s="1" customFormat="1" ht="15" customHeight="1">
      <c r="B47" s="315"/>
      <c r="C47" s="316"/>
      <c r="D47" s="314" t="s">
        <v>582</v>
      </c>
      <c r="E47" s="314"/>
      <c r="F47" s="314"/>
      <c r="G47" s="314"/>
      <c r="H47" s="314"/>
      <c r="I47" s="314"/>
      <c r="J47" s="314"/>
      <c r="K47" s="312"/>
    </row>
    <row r="48" s="1" customFormat="1" ht="15" customHeight="1">
      <c r="B48" s="315"/>
      <c r="C48" s="316"/>
      <c r="D48" s="316"/>
      <c r="E48" s="314" t="s">
        <v>583</v>
      </c>
      <c r="F48" s="314"/>
      <c r="G48" s="314"/>
      <c r="H48" s="314"/>
      <c r="I48" s="314"/>
      <c r="J48" s="314"/>
      <c r="K48" s="312"/>
    </row>
    <row r="49" s="1" customFormat="1" ht="15" customHeight="1">
      <c r="B49" s="315"/>
      <c r="C49" s="316"/>
      <c r="D49" s="316"/>
      <c r="E49" s="314" t="s">
        <v>584</v>
      </c>
      <c r="F49" s="314"/>
      <c r="G49" s="314"/>
      <c r="H49" s="314"/>
      <c r="I49" s="314"/>
      <c r="J49" s="314"/>
      <c r="K49" s="312"/>
    </row>
    <row r="50" s="1" customFormat="1" ht="15" customHeight="1">
      <c r="B50" s="315"/>
      <c r="C50" s="316"/>
      <c r="D50" s="316"/>
      <c r="E50" s="314" t="s">
        <v>585</v>
      </c>
      <c r="F50" s="314"/>
      <c r="G50" s="314"/>
      <c r="H50" s="314"/>
      <c r="I50" s="314"/>
      <c r="J50" s="314"/>
      <c r="K50" s="312"/>
    </row>
    <row r="51" s="1" customFormat="1" ht="15" customHeight="1">
      <c r="B51" s="315"/>
      <c r="C51" s="316"/>
      <c r="D51" s="314" t="s">
        <v>586</v>
      </c>
      <c r="E51" s="314"/>
      <c r="F51" s="314"/>
      <c r="G51" s="314"/>
      <c r="H51" s="314"/>
      <c r="I51" s="314"/>
      <c r="J51" s="314"/>
      <c r="K51" s="312"/>
    </row>
    <row r="52" s="1" customFormat="1" ht="25.5" customHeight="1">
      <c r="B52" s="310"/>
      <c r="C52" s="311" t="s">
        <v>587</v>
      </c>
      <c r="D52" s="311"/>
      <c r="E52" s="311"/>
      <c r="F52" s="311"/>
      <c r="G52" s="311"/>
      <c r="H52" s="311"/>
      <c r="I52" s="311"/>
      <c r="J52" s="311"/>
      <c r="K52" s="312"/>
    </row>
    <row r="53" s="1" customFormat="1" ht="5.25" customHeight="1">
      <c r="B53" s="310"/>
      <c r="C53" s="313"/>
      <c r="D53" s="313"/>
      <c r="E53" s="313"/>
      <c r="F53" s="313"/>
      <c r="G53" s="313"/>
      <c r="H53" s="313"/>
      <c r="I53" s="313"/>
      <c r="J53" s="313"/>
      <c r="K53" s="312"/>
    </row>
    <row r="54" s="1" customFormat="1" ht="15" customHeight="1">
      <c r="B54" s="310"/>
      <c r="C54" s="314" t="s">
        <v>588</v>
      </c>
      <c r="D54" s="314"/>
      <c r="E54" s="314"/>
      <c r="F54" s="314"/>
      <c r="G54" s="314"/>
      <c r="H54" s="314"/>
      <c r="I54" s="314"/>
      <c r="J54" s="314"/>
      <c r="K54" s="312"/>
    </row>
    <row r="55" s="1" customFormat="1" ht="15" customHeight="1">
      <c r="B55" s="310"/>
      <c r="C55" s="314" t="s">
        <v>589</v>
      </c>
      <c r="D55" s="314"/>
      <c r="E55" s="314"/>
      <c r="F55" s="314"/>
      <c r="G55" s="314"/>
      <c r="H55" s="314"/>
      <c r="I55" s="314"/>
      <c r="J55" s="314"/>
      <c r="K55" s="312"/>
    </row>
    <row r="56" s="1" customFormat="1" ht="12.75" customHeight="1">
      <c r="B56" s="310"/>
      <c r="C56" s="314"/>
      <c r="D56" s="314"/>
      <c r="E56" s="314"/>
      <c r="F56" s="314"/>
      <c r="G56" s="314"/>
      <c r="H56" s="314"/>
      <c r="I56" s="314"/>
      <c r="J56" s="314"/>
      <c r="K56" s="312"/>
    </row>
    <row r="57" s="1" customFormat="1" ht="15" customHeight="1">
      <c r="B57" s="310"/>
      <c r="C57" s="314" t="s">
        <v>590</v>
      </c>
      <c r="D57" s="314"/>
      <c r="E57" s="314"/>
      <c r="F57" s="314"/>
      <c r="G57" s="314"/>
      <c r="H57" s="314"/>
      <c r="I57" s="314"/>
      <c r="J57" s="314"/>
      <c r="K57" s="312"/>
    </row>
    <row r="58" s="1" customFormat="1" ht="15" customHeight="1">
      <c r="B58" s="310"/>
      <c r="C58" s="316"/>
      <c r="D58" s="314" t="s">
        <v>591</v>
      </c>
      <c r="E58" s="314"/>
      <c r="F58" s="314"/>
      <c r="G58" s="314"/>
      <c r="H58" s="314"/>
      <c r="I58" s="314"/>
      <c r="J58" s="314"/>
      <c r="K58" s="312"/>
    </row>
    <row r="59" s="1" customFormat="1" ht="15" customHeight="1">
      <c r="B59" s="310"/>
      <c r="C59" s="316"/>
      <c r="D59" s="314" t="s">
        <v>592</v>
      </c>
      <c r="E59" s="314"/>
      <c r="F59" s="314"/>
      <c r="G59" s="314"/>
      <c r="H59" s="314"/>
      <c r="I59" s="314"/>
      <c r="J59" s="314"/>
      <c r="K59" s="312"/>
    </row>
    <row r="60" s="1" customFormat="1" ht="15" customHeight="1">
      <c r="B60" s="310"/>
      <c r="C60" s="316"/>
      <c r="D60" s="314" t="s">
        <v>593</v>
      </c>
      <c r="E60" s="314"/>
      <c r="F60" s="314"/>
      <c r="G60" s="314"/>
      <c r="H60" s="314"/>
      <c r="I60" s="314"/>
      <c r="J60" s="314"/>
      <c r="K60" s="312"/>
    </row>
    <row r="61" s="1" customFormat="1" ht="15" customHeight="1">
      <c r="B61" s="310"/>
      <c r="C61" s="316"/>
      <c r="D61" s="314" t="s">
        <v>594</v>
      </c>
      <c r="E61" s="314"/>
      <c r="F61" s="314"/>
      <c r="G61" s="314"/>
      <c r="H61" s="314"/>
      <c r="I61" s="314"/>
      <c r="J61" s="314"/>
      <c r="K61" s="312"/>
    </row>
    <row r="62" s="1" customFormat="1" ht="15" customHeight="1">
      <c r="B62" s="310"/>
      <c r="C62" s="316"/>
      <c r="D62" s="319" t="s">
        <v>595</v>
      </c>
      <c r="E62" s="319"/>
      <c r="F62" s="319"/>
      <c r="G62" s="319"/>
      <c r="H62" s="319"/>
      <c r="I62" s="319"/>
      <c r="J62" s="319"/>
      <c r="K62" s="312"/>
    </row>
    <row r="63" s="1" customFormat="1" ht="15" customHeight="1">
      <c r="B63" s="310"/>
      <c r="C63" s="316"/>
      <c r="D63" s="314" t="s">
        <v>596</v>
      </c>
      <c r="E63" s="314"/>
      <c r="F63" s="314"/>
      <c r="G63" s="314"/>
      <c r="H63" s="314"/>
      <c r="I63" s="314"/>
      <c r="J63" s="314"/>
      <c r="K63" s="312"/>
    </row>
    <row r="64" s="1" customFormat="1" ht="12.75" customHeight="1">
      <c r="B64" s="310"/>
      <c r="C64" s="316"/>
      <c r="D64" s="316"/>
      <c r="E64" s="320"/>
      <c r="F64" s="316"/>
      <c r="G64" s="316"/>
      <c r="H64" s="316"/>
      <c r="I64" s="316"/>
      <c r="J64" s="316"/>
      <c r="K64" s="312"/>
    </row>
    <row r="65" s="1" customFormat="1" ht="15" customHeight="1">
      <c r="B65" s="310"/>
      <c r="C65" s="316"/>
      <c r="D65" s="314" t="s">
        <v>597</v>
      </c>
      <c r="E65" s="314"/>
      <c r="F65" s="314"/>
      <c r="G65" s="314"/>
      <c r="H65" s="314"/>
      <c r="I65" s="314"/>
      <c r="J65" s="314"/>
      <c r="K65" s="312"/>
    </row>
    <row r="66" s="1" customFormat="1" ht="15" customHeight="1">
      <c r="B66" s="310"/>
      <c r="C66" s="316"/>
      <c r="D66" s="319" t="s">
        <v>598</v>
      </c>
      <c r="E66" s="319"/>
      <c r="F66" s="319"/>
      <c r="G66" s="319"/>
      <c r="H66" s="319"/>
      <c r="I66" s="319"/>
      <c r="J66" s="319"/>
      <c r="K66" s="312"/>
    </row>
    <row r="67" s="1" customFormat="1" ht="15" customHeight="1">
      <c r="B67" s="310"/>
      <c r="C67" s="316"/>
      <c r="D67" s="314" t="s">
        <v>599</v>
      </c>
      <c r="E67" s="314"/>
      <c r="F67" s="314"/>
      <c r="G67" s="314"/>
      <c r="H67" s="314"/>
      <c r="I67" s="314"/>
      <c r="J67" s="314"/>
      <c r="K67" s="312"/>
    </row>
    <row r="68" s="1" customFormat="1" ht="15" customHeight="1">
      <c r="B68" s="310"/>
      <c r="C68" s="316"/>
      <c r="D68" s="314" t="s">
        <v>600</v>
      </c>
      <c r="E68" s="314"/>
      <c r="F68" s="314"/>
      <c r="G68" s="314"/>
      <c r="H68" s="314"/>
      <c r="I68" s="314"/>
      <c r="J68" s="314"/>
      <c r="K68" s="312"/>
    </row>
    <row r="69" s="1" customFormat="1" ht="15" customHeight="1">
      <c r="B69" s="310"/>
      <c r="C69" s="316"/>
      <c r="D69" s="314" t="s">
        <v>601</v>
      </c>
      <c r="E69" s="314"/>
      <c r="F69" s="314"/>
      <c r="G69" s="314"/>
      <c r="H69" s="314"/>
      <c r="I69" s="314"/>
      <c r="J69" s="314"/>
      <c r="K69" s="312"/>
    </row>
    <row r="70" s="1" customFormat="1" ht="15" customHeight="1">
      <c r="B70" s="310"/>
      <c r="C70" s="316"/>
      <c r="D70" s="314" t="s">
        <v>602</v>
      </c>
      <c r="E70" s="314"/>
      <c r="F70" s="314"/>
      <c r="G70" s="314"/>
      <c r="H70" s="314"/>
      <c r="I70" s="314"/>
      <c r="J70" s="314"/>
      <c r="K70" s="312"/>
    </row>
    <row r="71" s="1" customFormat="1" ht="12.75" customHeight="1">
      <c r="B71" s="321"/>
      <c r="C71" s="322"/>
      <c r="D71" s="322"/>
      <c r="E71" s="322"/>
      <c r="F71" s="322"/>
      <c r="G71" s="322"/>
      <c r="H71" s="322"/>
      <c r="I71" s="322"/>
      <c r="J71" s="322"/>
      <c r="K71" s="323"/>
    </row>
    <row r="72" s="1" customFormat="1" ht="18.75" customHeight="1">
      <c r="B72" s="324"/>
      <c r="C72" s="324"/>
      <c r="D72" s="324"/>
      <c r="E72" s="324"/>
      <c r="F72" s="324"/>
      <c r="G72" s="324"/>
      <c r="H72" s="324"/>
      <c r="I72" s="324"/>
      <c r="J72" s="324"/>
      <c r="K72" s="325"/>
    </row>
    <row r="73" s="1" customFormat="1" ht="18.75" customHeight="1">
      <c r="B73" s="325"/>
      <c r="C73" s="325"/>
      <c r="D73" s="325"/>
      <c r="E73" s="325"/>
      <c r="F73" s="325"/>
      <c r="G73" s="325"/>
      <c r="H73" s="325"/>
      <c r="I73" s="325"/>
      <c r="J73" s="325"/>
      <c r="K73" s="325"/>
    </row>
    <row r="74" s="1" customFormat="1" ht="7.5" customHeight="1">
      <c r="B74" s="326"/>
      <c r="C74" s="327"/>
      <c r="D74" s="327"/>
      <c r="E74" s="327"/>
      <c r="F74" s="327"/>
      <c r="G74" s="327"/>
      <c r="H74" s="327"/>
      <c r="I74" s="327"/>
      <c r="J74" s="327"/>
      <c r="K74" s="328"/>
    </row>
    <row r="75" s="1" customFormat="1" ht="45" customHeight="1">
      <c r="B75" s="329"/>
      <c r="C75" s="330" t="s">
        <v>603</v>
      </c>
      <c r="D75" s="330"/>
      <c r="E75" s="330"/>
      <c r="F75" s="330"/>
      <c r="G75" s="330"/>
      <c r="H75" s="330"/>
      <c r="I75" s="330"/>
      <c r="J75" s="330"/>
      <c r="K75" s="331"/>
    </row>
    <row r="76" s="1" customFormat="1" ht="17.25" customHeight="1">
      <c r="B76" s="329"/>
      <c r="C76" s="332" t="s">
        <v>604</v>
      </c>
      <c r="D76" s="332"/>
      <c r="E76" s="332"/>
      <c r="F76" s="332" t="s">
        <v>605</v>
      </c>
      <c r="G76" s="333"/>
      <c r="H76" s="332" t="s">
        <v>58</v>
      </c>
      <c r="I76" s="332" t="s">
        <v>61</v>
      </c>
      <c r="J76" s="332" t="s">
        <v>606</v>
      </c>
      <c r="K76" s="331"/>
    </row>
    <row r="77" s="1" customFormat="1" ht="17.25" customHeight="1">
      <c r="B77" s="329"/>
      <c r="C77" s="334" t="s">
        <v>607</v>
      </c>
      <c r="D77" s="334"/>
      <c r="E77" s="334"/>
      <c r="F77" s="335" t="s">
        <v>608</v>
      </c>
      <c r="G77" s="336"/>
      <c r="H77" s="334"/>
      <c r="I77" s="334"/>
      <c r="J77" s="334" t="s">
        <v>609</v>
      </c>
      <c r="K77" s="331"/>
    </row>
    <row r="78" s="1" customFormat="1" ht="5.25" customHeight="1">
      <c r="B78" s="329"/>
      <c r="C78" s="337"/>
      <c r="D78" s="337"/>
      <c r="E78" s="337"/>
      <c r="F78" s="337"/>
      <c r="G78" s="338"/>
      <c r="H78" s="337"/>
      <c r="I78" s="337"/>
      <c r="J78" s="337"/>
      <c r="K78" s="331"/>
    </row>
    <row r="79" s="1" customFormat="1" ht="15" customHeight="1">
      <c r="B79" s="329"/>
      <c r="C79" s="317" t="s">
        <v>57</v>
      </c>
      <c r="D79" s="339"/>
      <c r="E79" s="339"/>
      <c r="F79" s="340" t="s">
        <v>610</v>
      </c>
      <c r="G79" s="341"/>
      <c r="H79" s="317" t="s">
        <v>611</v>
      </c>
      <c r="I79" s="317" t="s">
        <v>612</v>
      </c>
      <c r="J79" s="317">
        <v>20</v>
      </c>
      <c r="K79" s="331"/>
    </row>
    <row r="80" s="1" customFormat="1" ht="15" customHeight="1">
      <c r="B80" s="329"/>
      <c r="C80" s="317" t="s">
        <v>613</v>
      </c>
      <c r="D80" s="317"/>
      <c r="E80" s="317"/>
      <c r="F80" s="340" t="s">
        <v>610</v>
      </c>
      <c r="G80" s="341"/>
      <c r="H80" s="317" t="s">
        <v>614</v>
      </c>
      <c r="I80" s="317" t="s">
        <v>612</v>
      </c>
      <c r="J80" s="317">
        <v>120</v>
      </c>
      <c r="K80" s="331"/>
    </row>
    <row r="81" s="1" customFormat="1" ht="15" customHeight="1">
      <c r="B81" s="342"/>
      <c r="C81" s="317" t="s">
        <v>615</v>
      </c>
      <c r="D81" s="317"/>
      <c r="E81" s="317"/>
      <c r="F81" s="340" t="s">
        <v>616</v>
      </c>
      <c r="G81" s="341"/>
      <c r="H81" s="317" t="s">
        <v>617</v>
      </c>
      <c r="I81" s="317" t="s">
        <v>612</v>
      </c>
      <c r="J81" s="317">
        <v>50</v>
      </c>
      <c r="K81" s="331"/>
    </row>
    <row r="82" s="1" customFormat="1" ht="15" customHeight="1">
      <c r="B82" s="342"/>
      <c r="C82" s="317" t="s">
        <v>618</v>
      </c>
      <c r="D82" s="317"/>
      <c r="E82" s="317"/>
      <c r="F82" s="340" t="s">
        <v>610</v>
      </c>
      <c r="G82" s="341"/>
      <c r="H82" s="317" t="s">
        <v>619</v>
      </c>
      <c r="I82" s="317" t="s">
        <v>620</v>
      </c>
      <c r="J82" s="317"/>
      <c r="K82" s="331"/>
    </row>
    <row r="83" s="1" customFormat="1" ht="15" customHeight="1">
      <c r="B83" s="342"/>
      <c r="C83" s="343" t="s">
        <v>621</v>
      </c>
      <c r="D83" s="343"/>
      <c r="E83" s="343"/>
      <c r="F83" s="344" t="s">
        <v>616</v>
      </c>
      <c r="G83" s="343"/>
      <c r="H83" s="343" t="s">
        <v>622</v>
      </c>
      <c r="I83" s="343" t="s">
        <v>612</v>
      </c>
      <c r="J83" s="343">
        <v>15</v>
      </c>
      <c r="K83" s="331"/>
    </row>
    <row r="84" s="1" customFormat="1" ht="15" customHeight="1">
      <c r="B84" s="342"/>
      <c r="C84" s="343" t="s">
        <v>623</v>
      </c>
      <c r="D84" s="343"/>
      <c r="E84" s="343"/>
      <c r="F84" s="344" t="s">
        <v>616</v>
      </c>
      <c r="G84" s="343"/>
      <c r="H84" s="343" t="s">
        <v>624</v>
      </c>
      <c r="I84" s="343" t="s">
        <v>612</v>
      </c>
      <c r="J84" s="343">
        <v>15</v>
      </c>
      <c r="K84" s="331"/>
    </row>
    <row r="85" s="1" customFormat="1" ht="15" customHeight="1">
      <c r="B85" s="342"/>
      <c r="C85" s="343" t="s">
        <v>625</v>
      </c>
      <c r="D85" s="343"/>
      <c r="E85" s="343"/>
      <c r="F85" s="344" t="s">
        <v>616</v>
      </c>
      <c r="G85" s="343"/>
      <c r="H85" s="343" t="s">
        <v>626</v>
      </c>
      <c r="I85" s="343" t="s">
        <v>612</v>
      </c>
      <c r="J85" s="343">
        <v>20</v>
      </c>
      <c r="K85" s="331"/>
    </row>
    <row r="86" s="1" customFormat="1" ht="15" customHeight="1">
      <c r="B86" s="342"/>
      <c r="C86" s="343" t="s">
        <v>627</v>
      </c>
      <c r="D86" s="343"/>
      <c r="E86" s="343"/>
      <c r="F86" s="344" t="s">
        <v>616</v>
      </c>
      <c r="G86" s="343"/>
      <c r="H86" s="343" t="s">
        <v>628</v>
      </c>
      <c r="I86" s="343" t="s">
        <v>612</v>
      </c>
      <c r="J86" s="343">
        <v>20</v>
      </c>
      <c r="K86" s="331"/>
    </row>
    <row r="87" s="1" customFormat="1" ht="15" customHeight="1">
      <c r="B87" s="342"/>
      <c r="C87" s="317" t="s">
        <v>629</v>
      </c>
      <c r="D87" s="317"/>
      <c r="E87" s="317"/>
      <c r="F87" s="340" t="s">
        <v>616</v>
      </c>
      <c r="G87" s="341"/>
      <c r="H87" s="317" t="s">
        <v>630</v>
      </c>
      <c r="I87" s="317" t="s">
        <v>612</v>
      </c>
      <c r="J87" s="317">
        <v>50</v>
      </c>
      <c r="K87" s="331"/>
    </row>
    <row r="88" s="1" customFormat="1" ht="15" customHeight="1">
      <c r="B88" s="342"/>
      <c r="C88" s="317" t="s">
        <v>631</v>
      </c>
      <c r="D88" s="317"/>
      <c r="E88" s="317"/>
      <c r="F88" s="340" t="s">
        <v>616</v>
      </c>
      <c r="G88" s="341"/>
      <c r="H88" s="317" t="s">
        <v>632</v>
      </c>
      <c r="I88" s="317" t="s">
        <v>612</v>
      </c>
      <c r="J88" s="317">
        <v>20</v>
      </c>
      <c r="K88" s="331"/>
    </row>
    <row r="89" s="1" customFormat="1" ht="15" customHeight="1">
      <c r="B89" s="342"/>
      <c r="C89" s="317" t="s">
        <v>633</v>
      </c>
      <c r="D89" s="317"/>
      <c r="E89" s="317"/>
      <c r="F89" s="340" t="s">
        <v>616</v>
      </c>
      <c r="G89" s="341"/>
      <c r="H89" s="317" t="s">
        <v>634</v>
      </c>
      <c r="I89" s="317" t="s">
        <v>612</v>
      </c>
      <c r="J89" s="317">
        <v>20</v>
      </c>
      <c r="K89" s="331"/>
    </row>
    <row r="90" s="1" customFormat="1" ht="15" customHeight="1">
      <c r="B90" s="342"/>
      <c r="C90" s="317" t="s">
        <v>635</v>
      </c>
      <c r="D90" s="317"/>
      <c r="E90" s="317"/>
      <c r="F90" s="340" t="s">
        <v>616</v>
      </c>
      <c r="G90" s="341"/>
      <c r="H90" s="317" t="s">
        <v>636</v>
      </c>
      <c r="I90" s="317" t="s">
        <v>612</v>
      </c>
      <c r="J90" s="317">
        <v>50</v>
      </c>
      <c r="K90" s="331"/>
    </row>
    <row r="91" s="1" customFormat="1" ht="15" customHeight="1">
      <c r="B91" s="342"/>
      <c r="C91" s="317" t="s">
        <v>637</v>
      </c>
      <c r="D91" s="317"/>
      <c r="E91" s="317"/>
      <c r="F91" s="340" t="s">
        <v>616</v>
      </c>
      <c r="G91" s="341"/>
      <c r="H91" s="317" t="s">
        <v>637</v>
      </c>
      <c r="I91" s="317" t="s">
        <v>612</v>
      </c>
      <c r="J91" s="317">
        <v>50</v>
      </c>
      <c r="K91" s="331"/>
    </row>
    <row r="92" s="1" customFormat="1" ht="15" customHeight="1">
      <c r="B92" s="342"/>
      <c r="C92" s="317" t="s">
        <v>638</v>
      </c>
      <c r="D92" s="317"/>
      <c r="E92" s="317"/>
      <c r="F92" s="340" t="s">
        <v>616</v>
      </c>
      <c r="G92" s="341"/>
      <c r="H92" s="317" t="s">
        <v>639</v>
      </c>
      <c r="I92" s="317" t="s">
        <v>612</v>
      </c>
      <c r="J92" s="317">
        <v>255</v>
      </c>
      <c r="K92" s="331"/>
    </row>
    <row r="93" s="1" customFormat="1" ht="15" customHeight="1">
      <c r="B93" s="342"/>
      <c r="C93" s="317" t="s">
        <v>640</v>
      </c>
      <c r="D93" s="317"/>
      <c r="E93" s="317"/>
      <c r="F93" s="340" t="s">
        <v>610</v>
      </c>
      <c r="G93" s="341"/>
      <c r="H93" s="317" t="s">
        <v>641</v>
      </c>
      <c r="I93" s="317" t="s">
        <v>642</v>
      </c>
      <c r="J93" s="317"/>
      <c r="K93" s="331"/>
    </row>
    <row r="94" s="1" customFormat="1" ht="15" customHeight="1">
      <c r="B94" s="342"/>
      <c r="C94" s="317" t="s">
        <v>643</v>
      </c>
      <c r="D94" s="317"/>
      <c r="E94" s="317"/>
      <c r="F94" s="340" t="s">
        <v>610</v>
      </c>
      <c r="G94" s="341"/>
      <c r="H94" s="317" t="s">
        <v>644</v>
      </c>
      <c r="I94" s="317" t="s">
        <v>645</v>
      </c>
      <c r="J94" s="317"/>
      <c r="K94" s="331"/>
    </row>
    <row r="95" s="1" customFormat="1" ht="15" customHeight="1">
      <c r="B95" s="342"/>
      <c r="C95" s="317" t="s">
        <v>646</v>
      </c>
      <c r="D95" s="317"/>
      <c r="E95" s="317"/>
      <c r="F95" s="340" t="s">
        <v>610</v>
      </c>
      <c r="G95" s="341"/>
      <c r="H95" s="317" t="s">
        <v>646</v>
      </c>
      <c r="I95" s="317" t="s">
        <v>645</v>
      </c>
      <c r="J95" s="317"/>
      <c r="K95" s="331"/>
    </row>
    <row r="96" s="1" customFormat="1" ht="15" customHeight="1">
      <c r="B96" s="342"/>
      <c r="C96" s="317" t="s">
        <v>42</v>
      </c>
      <c r="D96" s="317"/>
      <c r="E96" s="317"/>
      <c r="F96" s="340" t="s">
        <v>610</v>
      </c>
      <c r="G96" s="341"/>
      <c r="H96" s="317" t="s">
        <v>647</v>
      </c>
      <c r="I96" s="317" t="s">
        <v>645</v>
      </c>
      <c r="J96" s="317"/>
      <c r="K96" s="331"/>
    </row>
    <row r="97" s="1" customFormat="1" ht="15" customHeight="1">
      <c r="B97" s="342"/>
      <c r="C97" s="317" t="s">
        <v>52</v>
      </c>
      <c r="D97" s="317"/>
      <c r="E97" s="317"/>
      <c r="F97" s="340" t="s">
        <v>610</v>
      </c>
      <c r="G97" s="341"/>
      <c r="H97" s="317" t="s">
        <v>648</v>
      </c>
      <c r="I97" s="317" t="s">
        <v>645</v>
      </c>
      <c r="J97" s="317"/>
      <c r="K97" s="331"/>
    </row>
    <row r="98" s="1" customFormat="1" ht="15" customHeight="1">
      <c r="B98" s="345"/>
      <c r="C98" s="346"/>
      <c r="D98" s="346"/>
      <c r="E98" s="346"/>
      <c r="F98" s="346"/>
      <c r="G98" s="346"/>
      <c r="H98" s="346"/>
      <c r="I98" s="346"/>
      <c r="J98" s="346"/>
      <c r="K98" s="347"/>
    </row>
    <row r="99" s="1" customFormat="1" ht="18.75" customHeight="1">
      <c r="B99" s="348"/>
      <c r="C99" s="349"/>
      <c r="D99" s="349"/>
      <c r="E99" s="349"/>
      <c r="F99" s="349"/>
      <c r="G99" s="349"/>
      <c r="H99" s="349"/>
      <c r="I99" s="349"/>
      <c r="J99" s="349"/>
      <c r="K99" s="348"/>
    </row>
    <row r="100" s="1" customFormat="1" ht="18.75" customHeight="1">
      <c r="B100" s="325"/>
      <c r="C100" s="325"/>
      <c r="D100" s="325"/>
      <c r="E100" s="325"/>
      <c r="F100" s="325"/>
      <c r="G100" s="325"/>
      <c r="H100" s="325"/>
      <c r="I100" s="325"/>
      <c r="J100" s="325"/>
      <c r="K100" s="325"/>
    </row>
    <row r="101" s="1" customFormat="1" ht="7.5" customHeight="1">
      <c r="B101" s="326"/>
      <c r="C101" s="327"/>
      <c r="D101" s="327"/>
      <c r="E101" s="327"/>
      <c r="F101" s="327"/>
      <c r="G101" s="327"/>
      <c r="H101" s="327"/>
      <c r="I101" s="327"/>
      <c r="J101" s="327"/>
      <c r="K101" s="328"/>
    </row>
    <row r="102" s="1" customFormat="1" ht="45" customHeight="1">
      <c r="B102" s="329"/>
      <c r="C102" s="330" t="s">
        <v>649</v>
      </c>
      <c r="D102" s="330"/>
      <c r="E102" s="330"/>
      <c r="F102" s="330"/>
      <c r="G102" s="330"/>
      <c r="H102" s="330"/>
      <c r="I102" s="330"/>
      <c r="J102" s="330"/>
      <c r="K102" s="331"/>
    </row>
    <row r="103" s="1" customFormat="1" ht="17.25" customHeight="1">
      <c r="B103" s="329"/>
      <c r="C103" s="332" t="s">
        <v>604</v>
      </c>
      <c r="D103" s="332"/>
      <c r="E103" s="332"/>
      <c r="F103" s="332" t="s">
        <v>605</v>
      </c>
      <c r="G103" s="333"/>
      <c r="H103" s="332" t="s">
        <v>58</v>
      </c>
      <c r="I103" s="332" t="s">
        <v>61</v>
      </c>
      <c r="J103" s="332" t="s">
        <v>606</v>
      </c>
      <c r="K103" s="331"/>
    </row>
    <row r="104" s="1" customFormat="1" ht="17.25" customHeight="1">
      <c r="B104" s="329"/>
      <c r="C104" s="334" t="s">
        <v>607</v>
      </c>
      <c r="D104" s="334"/>
      <c r="E104" s="334"/>
      <c r="F104" s="335" t="s">
        <v>608</v>
      </c>
      <c r="G104" s="336"/>
      <c r="H104" s="334"/>
      <c r="I104" s="334"/>
      <c r="J104" s="334" t="s">
        <v>609</v>
      </c>
      <c r="K104" s="331"/>
    </row>
    <row r="105" s="1" customFormat="1" ht="5.25" customHeight="1">
      <c r="B105" s="329"/>
      <c r="C105" s="332"/>
      <c r="D105" s="332"/>
      <c r="E105" s="332"/>
      <c r="F105" s="332"/>
      <c r="G105" s="350"/>
      <c r="H105" s="332"/>
      <c r="I105" s="332"/>
      <c r="J105" s="332"/>
      <c r="K105" s="331"/>
    </row>
    <row r="106" s="1" customFormat="1" ht="15" customHeight="1">
      <c r="B106" s="329"/>
      <c r="C106" s="317" t="s">
        <v>57</v>
      </c>
      <c r="D106" s="339"/>
      <c r="E106" s="339"/>
      <c r="F106" s="340" t="s">
        <v>610</v>
      </c>
      <c r="G106" s="317"/>
      <c r="H106" s="317" t="s">
        <v>650</v>
      </c>
      <c r="I106" s="317" t="s">
        <v>612</v>
      </c>
      <c r="J106" s="317">
        <v>20</v>
      </c>
      <c r="K106" s="331"/>
    </row>
    <row r="107" s="1" customFormat="1" ht="15" customHeight="1">
      <c r="B107" s="329"/>
      <c r="C107" s="317" t="s">
        <v>613</v>
      </c>
      <c r="D107" s="317"/>
      <c r="E107" s="317"/>
      <c r="F107" s="340" t="s">
        <v>610</v>
      </c>
      <c r="G107" s="317"/>
      <c r="H107" s="317" t="s">
        <v>650</v>
      </c>
      <c r="I107" s="317" t="s">
        <v>612</v>
      </c>
      <c r="J107" s="317">
        <v>120</v>
      </c>
      <c r="K107" s="331"/>
    </row>
    <row r="108" s="1" customFormat="1" ht="15" customHeight="1">
      <c r="B108" s="342"/>
      <c r="C108" s="317" t="s">
        <v>615</v>
      </c>
      <c r="D108" s="317"/>
      <c r="E108" s="317"/>
      <c r="F108" s="340" t="s">
        <v>616</v>
      </c>
      <c r="G108" s="317"/>
      <c r="H108" s="317" t="s">
        <v>650</v>
      </c>
      <c r="I108" s="317" t="s">
        <v>612</v>
      </c>
      <c r="J108" s="317">
        <v>50</v>
      </c>
      <c r="K108" s="331"/>
    </row>
    <row r="109" s="1" customFormat="1" ht="15" customHeight="1">
      <c r="B109" s="342"/>
      <c r="C109" s="317" t="s">
        <v>618</v>
      </c>
      <c r="D109" s="317"/>
      <c r="E109" s="317"/>
      <c r="F109" s="340" t="s">
        <v>610</v>
      </c>
      <c r="G109" s="317"/>
      <c r="H109" s="317" t="s">
        <v>650</v>
      </c>
      <c r="I109" s="317" t="s">
        <v>620</v>
      </c>
      <c r="J109" s="317"/>
      <c r="K109" s="331"/>
    </row>
    <row r="110" s="1" customFormat="1" ht="15" customHeight="1">
      <c r="B110" s="342"/>
      <c r="C110" s="317" t="s">
        <v>629</v>
      </c>
      <c r="D110" s="317"/>
      <c r="E110" s="317"/>
      <c r="F110" s="340" t="s">
        <v>616</v>
      </c>
      <c r="G110" s="317"/>
      <c r="H110" s="317" t="s">
        <v>650</v>
      </c>
      <c r="I110" s="317" t="s">
        <v>612</v>
      </c>
      <c r="J110" s="317">
        <v>50</v>
      </c>
      <c r="K110" s="331"/>
    </row>
    <row r="111" s="1" customFormat="1" ht="15" customHeight="1">
      <c r="B111" s="342"/>
      <c r="C111" s="317" t="s">
        <v>637</v>
      </c>
      <c r="D111" s="317"/>
      <c r="E111" s="317"/>
      <c r="F111" s="340" t="s">
        <v>616</v>
      </c>
      <c r="G111" s="317"/>
      <c r="H111" s="317" t="s">
        <v>650</v>
      </c>
      <c r="I111" s="317" t="s">
        <v>612</v>
      </c>
      <c r="J111" s="317">
        <v>50</v>
      </c>
      <c r="K111" s="331"/>
    </row>
    <row r="112" s="1" customFormat="1" ht="15" customHeight="1">
      <c r="B112" s="342"/>
      <c r="C112" s="317" t="s">
        <v>635</v>
      </c>
      <c r="D112" s="317"/>
      <c r="E112" s="317"/>
      <c r="F112" s="340" t="s">
        <v>616</v>
      </c>
      <c r="G112" s="317"/>
      <c r="H112" s="317" t="s">
        <v>650</v>
      </c>
      <c r="I112" s="317" t="s">
        <v>612</v>
      </c>
      <c r="J112" s="317">
        <v>50</v>
      </c>
      <c r="K112" s="331"/>
    </row>
    <row r="113" s="1" customFormat="1" ht="15" customHeight="1">
      <c r="B113" s="342"/>
      <c r="C113" s="317" t="s">
        <v>57</v>
      </c>
      <c r="D113" s="317"/>
      <c r="E113" s="317"/>
      <c r="F113" s="340" t="s">
        <v>610</v>
      </c>
      <c r="G113" s="317"/>
      <c r="H113" s="317" t="s">
        <v>651</v>
      </c>
      <c r="I113" s="317" t="s">
        <v>612</v>
      </c>
      <c r="J113" s="317">
        <v>20</v>
      </c>
      <c r="K113" s="331"/>
    </row>
    <row r="114" s="1" customFormat="1" ht="15" customHeight="1">
      <c r="B114" s="342"/>
      <c r="C114" s="317" t="s">
        <v>652</v>
      </c>
      <c r="D114" s="317"/>
      <c r="E114" s="317"/>
      <c r="F114" s="340" t="s">
        <v>610</v>
      </c>
      <c r="G114" s="317"/>
      <c r="H114" s="317" t="s">
        <v>653</v>
      </c>
      <c r="I114" s="317" t="s">
        <v>612</v>
      </c>
      <c r="J114" s="317">
        <v>120</v>
      </c>
      <c r="K114" s="331"/>
    </row>
    <row r="115" s="1" customFormat="1" ht="15" customHeight="1">
      <c r="B115" s="342"/>
      <c r="C115" s="317" t="s">
        <v>42</v>
      </c>
      <c r="D115" s="317"/>
      <c r="E115" s="317"/>
      <c r="F115" s="340" t="s">
        <v>610</v>
      </c>
      <c r="G115" s="317"/>
      <c r="H115" s="317" t="s">
        <v>654</v>
      </c>
      <c r="I115" s="317" t="s">
        <v>645</v>
      </c>
      <c r="J115" s="317"/>
      <c r="K115" s="331"/>
    </row>
    <row r="116" s="1" customFormat="1" ht="15" customHeight="1">
      <c r="B116" s="342"/>
      <c r="C116" s="317" t="s">
        <v>52</v>
      </c>
      <c r="D116" s="317"/>
      <c r="E116" s="317"/>
      <c r="F116" s="340" t="s">
        <v>610</v>
      </c>
      <c r="G116" s="317"/>
      <c r="H116" s="317" t="s">
        <v>655</v>
      </c>
      <c r="I116" s="317" t="s">
        <v>645</v>
      </c>
      <c r="J116" s="317"/>
      <c r="K116" s="331"/>
    </row>
    <row r="117" s="1" customFormat="1" ht="15" customHeight="1">
      <c r="B117" s="342"/>
      <c r="C117" s="317" t="s">
        <v>61</v>
      </c>
      <c r="D117" s="317"/>
      <c r="E117" s="317"/>
      <c r="F117" s="340" t="s">
        <v>610</v>
      </c>
      <c r="G117" s="317"/>
      <c r="H117" s="317" t="s">
        <v>656</v>
      </c>
      <c r="I117" s="317" t="s">
        <v>657</v>
      </c>
      <c r="J117" s="317"/>
      <c r="K117" s="331"/>
    </row>
    <row r="118" s="1" customFormat="1" ht="15" customHeight="1">
      <c r="B118" s="345"/>
      <c r="C118" s="351"/>
      <c r="D118" s="351"/>
      <c r="E118" s="351"/>
      <c r="F118" s="351"/>
      <c r="G118" s="351"/>
      <c r="H118" s="351"/>
      <c r="I118" s="351"/>
      <c r="J118" s="351"/>
      <c r="K118" s="347"/>
    </row>
    <row r="119" s="1" customFormat="1" ht="18.75" customHeight="1">
      <c r="B119" s="352"/>
      <c r="C119" s="353"/>
      <c r="D119" s="353"/>
      <c r="E119" s="353"/>
      <c r="F119" s="354"/>
      <c r="G119" s="353"/>
      <c r="H119" s="353"/>
      <c r="I119" s="353"/>
      <c r="J119" s="353"/>
      <c r="K119" s="352"/>
    </row>
    <row r="120" s="1" customFormat="1" ht="18.75" customHeight="1">
      <c r="B120" s="325"/>
      <c r="C120" s="325"/>
      <c r="D120" s="325"/>
      <c r="E120" s="325"/>
      <c r="F120" s="325"/>
      <c r="G120" s="325"/>
      <c r="H120" s="325"/>
      <c r="I120" s="325"/>
      <c r="J120" s="325"/>
      <c r="K120" s="325"/>
    </row>
    <row r="121" s="1" customFormat="1" ht="7.5" customHeight="1">
      <c r="B121" s="355"/>
      <c r="C121" s="356"/>
      <c r="D121" s="356"/>
      <c r="E121" s="356"/>
      <c r="F121" s="356"/>
      <c r="G121" s="356"/>
      <c r="H121" s="356"/>
      <c r="I121" s="356"/>
      <c r="J121" s="356"/>
      <c r="K121" s="357"/>
    </row>
    <row r="122" s="1" customFormat="1" ht="45" customHeight="1">
      <c r="B122" s="358"/>
      <c r="C122" s="308" t="s">
        <v>658</v>
      </c>
      <c r="D122" s="308"/>
      <c r="E122" s="308"/>
      <c r="F122" s="308"/>
      <c r="G122" s="308"/>
      <c r="H122" s="308"/>
      <c r="I122" s="308"/>
      <c r="J122" s="308"/>
      <c r="K122" s="359"/>
    </row>
    <row r="123" s="1" customFormat="1" ht="17.25" customHeight="1">
      <c r="B123" s="360"/>
      <c r="C123" s="332" t="s">
        <v>604</v>
      </c>
      <c r="D123" s="332"/>
      <c r="E123" s="332"/>
      <c r="F123" s="332" t="s">
        <v>605</v>
      </c>
      <c r="G123" s="333"/>
      <c r="H123" s="332" t="s">
        <v>58</v>
      </c>
      <c r="I123" s="332" t="s">
        <v>61</v>
      </c>
      <c r="J123" s="332" t="s">
        <v>606</v>
      </c>
      <c r="K123" s="361"/>
    </row>
    <row r="124" s="1" customFormat="1" ht="17.25" customHeight="1">
      <c r="B124" s="360"/>
      <c r="C124" s="334" t="s">
        <v>607</v>
      </c>
      <c r="D124" s="334"/>
      <c r="E124" s="334"/>
      <c r="F124" s="335" t="s">
        <v>608</v>
      </c>
      <c r="G124" s="336"/>
      <c r="H124" s="334"/>
      <c r="I124" s="334"/>
      <c r="J124" s="334" t="s">
        <v>609</v>
      </c>
      <c r="K124" s="361"/>
    </row>
    <row r="125" s="1" customFormat="1" ht="5.25" customHeight="1">
      <c r="B125" s="362"/>
      <c r="C125" s="337"/>
      <c r="D125" s="337"/>
      <c r="E125" s="337"/>
      <c r="F125" s="337"/>
      <c r="G125" s="363"/>
      <c r="H125" s="337"/>
      <c r="I125" s="337"/>
      <c r="J125" s="337"/>
      <c r="K125" s="364"/>
    </row>
    <row r="126" s="1" customFormat="1" ht="15" customHeight="1">
      <c r="B126" s="362"/>
      <c r="C126" s="317" t="s">
        <v>613</v>
      </c>
      <c r="D126" s="339"/>
      <c r="E126" s="339"/>
      <c r="F126" s="340" t="s">
        <v>610</v>
      </c>
      <c r="G126" s="317"/>
      <c r="H126" s="317" t="s">
        <v>650</v>
      </c>
      <c r="I126" s="317" t="s">
        <v>612</v>
      </c>
      <c r="J126" s="317">
        <v>120</v>
      </c>
      <c r="K126" s="365"/>
    </row>
    <row r="127" s="1" customFormat="1" ht="15" customHeight="1">
      <c r="B127" s="362"/>
      <c r="C127" s="317" t="s">
        <v>659</v>
      </c>
      <c r="D127" s="317"/>
      <c r="E127" s="317"/>
      <c r="F127" s="340" t="s">
        <v>610</v>
      </c>
      <c r="G127" s="317"/>
      <c r="H127" s="317" t="s">
        <v>660</v>
      </c>
      <c r="I127" s="317" t="s">
        <v>612</v>
      </c>
      <c r="J127" s="317" t="s">
        <v>661</v>
      </c>
      <c r="K127" s="365"/>
    </row>
    <row r="128" s="1" customFormat="1" ht="15" customHeight="1">
      <c r="B128" s="362"/>
      <c r="C128" s="317" t="s">
        <v>558</v>
      </c>
      <c r="D128" s="317"/>
      <c r="E128" s="317"/>
      <c r="F128" s="340" t="s">
        <v>610</v>
      </c>
      <c r="G128" s="317"/>
      <c r="H128" s="317" t="s">
        <v>662</v>
      </c>
      <c r="I128" s="317" t="s">
        <v>612</v>
      </c>
      <c r="J128" s="317" t="s">
        <v>661</v>
      </c>
      <c r="K128" s="365"/>
    </row>
    <row r="129" s="1" customFormat="1" ht="15" customHeight="1">
      <c r="B129" s="362"/>
      <c r="C129" s="317" t="s">
        <v>621</v>
      </c>
      <c r="D129" s="317"/>
      <c r="E129" s="317"/>
      <c r="F129" s="340" t="s">
        <v>616</v>
      </c>
      <c r="G129" s="317"/>
      <c r="H129" s="317" t="s">
        <v>622</v>
      </c>
      <c r="I129" s="317" t="s">
        <v>612</v>
      </c>
      <c r="J129" s="317">
        <v>15</v>
      </c>
      <c r="K129" s="365"/>
    </row>
    <row r="130" s="1" customFormat="1" ht="15" customHeight="1">
      <c r="B130" s="362"/>
      <c r="C130" s="343" t="s">
        <v>623</v>
      </c>
      <c r="D130" s="343"/>
      <c r="E130" s="343"/>
      <c r="F130" s="344" t="s">
        <v>616</v>
      </c>
      <c r="G130" s="343"/>
      <c r="H130" s="343" t="s">
        <v>624</v>
      </c>
      <c r="I130" s="343" t="s">
        <v>612</v>
      </c>
      <c r="J130" s="343">
        <v>15</v>
      </c>
      <c r="K130" s="365"/>
    </row>
    <row r="131" s="1" customFormat="1" ht="15" customHeight="1">
      <c r="B131" s="362"/>
      <c r="C131" s="343" t="s">
        <v>625</v>
      </c>
      <c r="D131" s="343"/>
      <c r="E131" s="343"/>
      <c r="F131" s="344" t="s">
        <v>616</v>
      </c>
      <c r="G131" s="343"/>
      <c r="H131" s="343" t="s">
        <v>626</v>
      </c>
      <c r="I131" s="343" t="s">
        <v>612</v>
      </c>
      <c r="J131" s="343">
        <v>20</v>
      </c>
      <c r="K131" s="365"/>
    </row>
    <row r="132" s="1" customFormat="1" ht="15" customHeight="1">
      <c r="B132" s="362"/>
      <c r="C132" s="343" t="s">
        <v>627</v>
      </c>
      <c r="D132" s="343"/>
      <c r="E132" s="343"/>
      <c r="F132" s="344" t="s">
        <v>616</v>
      </c>
      <c r="G132" s="343"/>
      <c r="H132" s="343" t="s">
        <v>628</v>
      </c>
      <c r="I132" s="343" t="s">
        <v>612</v>
      </c>
      <c r="J132" s="343">
        <v>20</v>
      </c>
      <c r="K132" s="365"/>
    </row>
    <row r="133" s="1" customFormat="1" ht="15" customHeight="1">
      <c r="B133" s="362"/>
      <c r="C133" s="317" t="s">
        <v>615</v>
      </c>
      <c r="D133" s="317"/>
      <c r="E133" s="317"/>
      <c r="F133" s="340" t="s">
        <v>616</v>
      </c>
      <c r="G133" s="317"/>
      <c r="H133" s="317" t="s">
        <v>650</v>
      </c>
      <c r="I133" s="317" t="s">
        <v>612</v>
      </c>
      <c r="J133" s="317">
        <v>50</v>
      </c>
      <c r="K133" s="365"/>
    </row>
    <row r="134" s="1" customFormat="1" ht="15" customHeight="1">
      <c r="B134" s="362"/>
      <c r="C134" s="317" t="s">
        <v>629</v>
      </c>
      <c r="D134" s="317"/>
      <c r="E134" s="317"/>
      <c r="F134" s="340" t="s">
        <v>616</v>
      </c>
      <c r="G134" s="317"/>
      <c r="H134" s="317" t="s">
        <v>650</v>
      </c>
      <c r="I134" s="317" t="s">
        <v>612</v>
      </c>
      <c r="J134" s="317">
        <v>50</v>
      </c>
      <c r="K134" s="365"/>
    </row>
    <row r="135" s="1" customFormat="1" ht="15" customHeight="1">
      <c r="B135" s="362"/>
      <c r="C135" s="317" t="s">
        <v>635</v>
      </c>
      <c r="D135" s="317"/>
      <c r="E135" s="317"/>
      <c r="F135" s="340" t="s">
        <v>616</v>
      </c>
      <c r="G135" s="317"/>
      <c r="H135" s="317" t="s">
        <v>650</v>
      </c>
      <c r="I135" s="317" t="s">
        <v>612</v>
      </c>
      <c r="J135" s="317">
        <v>50</v>
      </c>
      <c r="K135" s="365"/>
    </row>
    <row r="136" s="1" customFormat="1" ht="15" customHeight="1">
      <c r="B136" s="362"/>
      <c r="C136" s="317" t="s">
        <v>637</v>
      </c>
      <c r="D136" s="317"/>
      <c r="E136" s="317"/>
      <c r="F136" s="340" t="s">
        <v>616</v>
      </c>
      <c r="G136" s="317"/>
      <c r="H136" s="317" t="s">
        <v>650</v>
      </c>
      <c r="I136" s="317" t="s">
        <v>612</v>
      </c>
      <c r="J136" s="317">
        <v>50</v>
      </c>
      <c r="K136" s="365"/>
    </row>
    <row r="137" s="1" customFormat="1" ht="15" customHeight="1">
      <c r="B137" s="362"/>
      <c r="C137" s="317" t="s">
        <v>638</v>
      </c>
      <c r="D137" s="317"/>
      <c r="E137" s="317"/>
      <c r="F137" s="340" t="s">
        <v>616</v>
      </c>
      <c r="G137" s="317"/>
      <c r="H137" s="317" t="s">
        <v>663</v>
      </c>
      <c r="I137" s="317" t="s">
        <v>612</v>
      </c>
      <c r="J137" s="317">
        <v>255</v>
      </c>
      <c r="K137" s="365"/>
    </row>
    <row r="138" s="1" customFormat="1" ht="15" customHeight="1">
      <c r="B138" s="362"/>
      <c r="C138" s="317" t="s">
        <v>640</v>
      </c>
      <c r="D138" s="317"/>
      <c r="E138" s="317"/>
      <c r="F138" s="340" t="s">
        <v>610</v>
      </c>
      <c r="G138" s="317"/>
      <c r="H138" s="317" t="s">
        <v>664</v>
      </c>
      <c r="I138" s="317" t="s">
        <v>642</v>
      </c>
      <c r="J138" s="317"/>
      <c r="K138" s="365"/>
    </row>
    <row r="139" s="1" customFormat="1" ht="15" customHeight="1">
      <c r="B139" s="362"/>
      <c r="C139" s="317" t="s">
        <v>643</v>
      </c>
      <c r="D139" s="317"/>
      <c r="E139" s="317"/>
      <c r="F139" s="340" t="s">
        <v>610</v>
      </c>
      <c r="G139" s="317"/>
      <c r="H139" s="317" t="s">
        <v>665</v>
      </c>
      <c r="I139" s="317" t="s">
        <v>645</v>
      </c>
      <c r="J139" s="317"/>
      <c r="K139" s="365"/>
    </row>
    <row r="140" s="1" customFormat="1" ht="15" customHeight="1">
      <c r="B140" s="362"/>
      <c r="C140" s="317" t="s">
        <v>646</v>
      </c>
      <c r="D140" s="317"/>
      <c r="E140" s="317"/>
      <c r="F140" s="340" t="s">
        <v>610</v>
      </c>
      <c r="G140" s="317"/>
      <c r="H140" s="317" t="s">
        <v>646</v>
      </c>
      <c r="I140" s="317" t="s">
        <v>645</v>
      </c>
      <c r="J140" s="317"/>
      <c r="K140" s="365"/>
    </row>
    <row r="141" s="1" customFormat="1" ht="15" customHeight="1">
      <c r="B141" s="362"/>
      <c r="C141" s="317" t="s">
        <v>42</v>
      </c>
      <c r="D141" s="317"/>
      <c r="E141" s="317"/>
      <c r="F141" s="340" t="s">
        <v>610</v>
      </c>
      <c r="G141" s="317"/>
      <c r="H141" s="317" t="s">
        <v>666</v>
      </c>
      <c r="I141" s="317" t="s">
        <v>645</v>
      </c>
      <c r="J141" s="317"/>
      <c r="K141" s="365"/>
    </row>
    <row r="142" s="1" customFormat="1" ht="15" customHeight="1">
      <c r="B142" s="362"/>
      <c r="C142" s="317" t="s">
        <v>667</v>
      </c>
      <c r="D142" s="317"/>
      <c r="E142" s="317"/>
      <c r="F142" s="340" t="s">
        <v>610</v>
      </c>
      <c r="G142" s="317"/>
      <c r="H142" s="317" t="s">
        <v>668</v>
      </c>
      <c r="I142" s="317" t="s">
        <v>645</v>
      </c>
      <c r="J142" s="317"/>
      <c r="K142" s="365"/>
    </row>
    <row r="143" s="1" customFormat="1" ht="15" customHeight="1">
      <c r="B143" s="366"/>
      <c r="C143" s="367"/>
      <c r="D143" s="367"/>
      <c r="E143" s="367"/>
      <c r="F143" s="367"/>
      <c r="G143" s="367"/>
      <c r="H143" s="367"/>
      <c r="I143" s="367"/>
      <c r="J143" s="367"/>
      <c r="K143" s="368"/>
    </row>
    <row r="144" s="1" customFormat="1" ht="18.75" customHeight="1">
      <c r="B144" s="353"/>
      <c r="C144" s="353"/>
      <c r="D144" s="353"/>
      <c r="E144" s="353"/>
      <c r="F144" s="354"/>
      <c r="G144" s="353"/>
      <c r="H144" s="353"/>
      <c r="I144" s="353"/>
      <c r="J144" s="353"/>
      <c r="K144" s="353"/>
    </row>
    <row r="145" s="1" customFormat="1" ht="18.75" customHeight="1">
      <c r="B145" s="325"/>
      <c r="C145" s="325"/>
      <c r="D145" s="325"/>
      <c r="E145" s="325"/>
      <c r="F145" s="325"/>
      <c r="G145" s="325"/>
      <c r="H145" s="325"/>
      <c r="I145" s="325"/>
      <c r="J145" s="325"/>
      <c r="K145" s="325"/>
    </row>
    <row r="146" s="1" customFormat="1" ht="7.5" customHeight="1">
      <c r="B146" s="326"/>
      <c r="C146" s="327"/>
      <c r="D146" s="327"/>
      <c r="E146" s="327"/>
      <c r="F146" s="327"/>
      <c r="G146" s="327"/>
      <c r="H146" s="327"/>
      <c r="I146" s="327"/>
      <c r="J146" s="327"/>
      <c r="K146" s="328"/>
    </row>
    <row r="147" s="1" customFormat="1" ht="45" customHeight="1">
      <c r="B147" s="329"/>
      <c r="C147" s="330" t="s">
        <v>669</v>
      </c>
      <c r="D147" s="330"/>
      <c r="E147" s="330"/>
      <c r="F147" s="330"/>
      <c r="G147" s="330"/>
      <c r="H147" s="330"/>
      <c r="I147" s="330"/>
      <c r="J147" s="330"/>
      <c r="K147" s="331"/>
    </row>
    <row r="148" s="1" customFormat="1" ht="17.25" customHeight="1">
      <c r="B148" s="329"/>
      <c r="C148" s="332" t="s">
        <v>604</v>
      </c>
      <c r="D148" s="332"/>
      <c r="E148" s="332"/>
      <c r="F148" s="332" t="s">
        <v>605</v>
      </c>
      <c r="G148" s="333"/>
      <c r="H148" s="332" t="s">
        <v>58</v>
      </c>
      <c r="I148" s="332" t="s">
        <v>61</v>
      </c>
      <c r="J148" s="332" t="s">
        <v>606</v>
      </c>
      <c r="K148" s="331"/>
    </row>
    <row r="149" s="1" customFormat="1" ht="17.25" customHeight="1">
      <c r="B149" s="329"/>
      <c r="C149" s="334" t="s">
        <v>607</v>
      </c>
      <c r="D149" s="334"/>
      <c r="E149" s="334"/>
      <c r="F149" s="335" t="s">
        <v>608</v>
      </c>
      <c r="G149" s="336"/>
      <c r="H149" s="334"/>
      <c r="I149" s="334"/>
      <c r="J149" s="334" t="s">
        <v>609</v>
      </c>
      <c r="K149" s="331"/>
    </row>
    <row r="150" s="1" customFormat="1" ht="5.25" customHeight="1">
      <c r="B150" s="342"/>
      <c r="C150" s="337"/>
      <c r="D150" s="337"/>
      <c r="E150" s="337"/>
      <c r="F150" s="337"/>
      <c r="G150" s="338"/>
      <c r="H150" s="337"/>
      <c r="I150" s="337"/>
      <c r="J150" s="337"/>
      <c r="K150" s="365"/>
    </row>
    <row r="151" s="1" customFormat="1" ht="15" customHeight="1">
      <c r="B151" s="342"/>
      <c r="C151" s="369" t="s">
        <v>613</v>
      </c>
      <c r="D151" s="317"/>
      <c r="E151" s="317"/>
      <c r="F151" s="370" t="s">
        <v>610</v>
      </c>
      <c r="G151" s="317"/>
      <c r="H151" s="369" t="s">
        <v>650</v>
      </c>
      <c r="I151" s="369" t="s">
        <v>612</v>
      </c>
      <c r="J151" s="369">
        <v>120</v>
      </c>
      <c r="K151" s="365"/>
    </row>
    <row r="152" s="1" customFormat="1" ht="15" customHeight="1">
      <c r="B152" s="342"/>
      <c r="C152" s="369" t="s">
        <v>659</v>
      </c>
      <c r="D152" s="317"/>
      <c r="E152" s="317"/>
      <c r="F152" s="370" t="s">
        <v>610</v>
      </c>
      <c r="G152" s="317"/>
      <c r="H152" s="369" t="s">
        <v>670</v>
      </c>
      <c r="I152" s="369" t="s">
        <v>612</v>
      </c>
      <c r="J152" s="369" t="s">
        <v>661</v>
      </c>
      <c r="K152" s="365"/>
    </row>
    <row r="153" s="1" customFormat="1" ht="15" customHeight="1">
      <c r="B153" s="342"/>
      <c r="C153" s="369" t="s">
        <v>558</v>
      </c>
      <c r="D153" s="317"/>
      <c r="E153" s="317"/>
      <c r="F153" s="370" t="s">
        <v>610</v>
      </c>
      <c r="G153" s="317"/>
      <c r="H153" s="369" t="s">
        <v>671</v>
      </c>
      <c r="I153" s="369" t="s">
        <v>612</v>
      </c>
      <c r="J153" s="369" t="s">
        <v>661</v>
      </c>
      <c r="K153" s="365"/>
    </row>
    <row r="154" s="1" customFormat="1" ht="15" customHeight="1">
      <c r="B154" s="342"/>
      <c r="C154" s="369" t="s">
        <v>615</v>
      </c>
      <c r="D154" s="317"/>
      <c r="E154" s="317"/>
      <c r="F154" s="370" t="s">
        <v>616</v>
      </c>
      <c r="G154" s="317"/>
      <c r="H154" s="369" t="s">
        <v>650</v>
      </c>
      <c r="I154" s="369" t="s">
        <v>612</v>
      </c>
      <c r="J154" s="369">
        <v>50</v>
      </c>
      <c r="K154" s="365"/>
    </row>
    <row r="155" s="1" customFormat="1" ht="15" customHeight="1">
      <c r="B155" s="342"/>
      <c r="C155" s="369" t="s">
        <v>618</v>
      </c>
      <c r="D155" s="317"/>
      <c r="E155" s="317"/>
      <c r="F155" s="370" t="s">
        <v>610</v>
      </c>
      <c r="G155" s="317"/>
      <c r="H155" s="369" t="s">
        <v>650</v>
      </c>
      <c r="I155" s="369" t="s">
        <v>620</v>
      </c>
      <c r="J155" s="369"/>
      <c r="K155" s="365"/>
    </row>
    <row r="156" s="1" customFormat="1" ht="15" customHeight="1">
      <c r="B156" s="342"/>
      <c r="C156" s="369" t="s">
        <v>629</v>
      </c>
      <c r="D156" s="317"/>
      <c r="E156" s="317"/>
      <c r="F156" s="370" t="s">
        <v>616</v>
      </c>
      <c r="G156" s="317"/>
      <c r="H156" s="369" t="s">
        <v>650</v>
      </c>
      <c r="I156" s="369" t="s">
        <v>612</v>
      </c>
      <c r="J156" s="369">
        <v>50</v>
      </c>
      <c r="K156" s="365"/>
    </row>
    <row r="157" s="1" customFormat="1" ht="15" customHeight="1">
      <c r="B157" s="342"/>
      <c r="C157" s="369" t="s">
        <v>637</v>
      </c>
      <c r="D157" s="317"/>
      <c r="E157" s="317"/>
      <c r="F157" s="370" t="s">
        <v>616</v>
      </c>
      <c r="G157" s="317"/>
      <c r="H157" s="369" t="s">
        <v>650</v>
      </c>
      <c r="I157" s="369" t="s">
        <v>612</v>
      </c>
      <c r="J157" s="369">
        <v>50</v>
      </c>
      <c r="K157" s="365"/>
    </row>
    <row r="158" s="1" customFormat="1" ht="15" customHeight="1">
      <c r="B158" s="342"/>
      <c r="C158" s="369" t="s">
        <v>635</v>
      </c>
      <c r="D158" s="317"/>
      <c r="E158" s="317"/>
      <c r="F158" s="370" t="s">
        <v>616</v>
      </c>
      <c r="G158" s="317"/>
      <c r="H158" s="369" t="s">
        <v>650</v>
      </c>
      <c r="I158" s="369" t="s">
        <v>612</v>
      </c>
      <c r="J158" s="369">
        <v>50</v>
      </c>
      <c r="K158" s="365"/>
    </row>
    <row r="159" s="1" customFormat="1" ht="15" customHeight="1">
      <c r="B159" s="342"/>
      <c r="C159" s="369" t="s">
        <v>117</v>
      </c>
      <c r="D159" s="317"/>
      <c r="E159" s="317"/>
      <c r="F159" s="370" t="s">
        <v>610</v>
      </c>
      <c r="G159" s="317"/>
      <c r="H159" s="369" t="s">
        <v>672</v>
      </c>
      <c r="I159" s="369" t="s">
        <v>612</v>
      </c>
      <c r="J159" s="369" t="s">
        <v>673</v>
      </c>
      <c r="K159" s="365"/>
    </row>
    <row r="160" s="1" customFormat="1" ht="15" customHeight="1">
      <c r="B160" s="342"/>
      <c r="C160" s="369" t="s">
        <v>674</v>
      </c>
      <c r="D160" s="317"/>
      <c r="E160" s="317"/>
      <c r="F160" s="370" t="s">
        <v>610</v>
      </c>
      <c r="G160" s="317"/>
      <c r="H160" s="369" t="s">
        <v>675</v>
      </c>
      <c r="I160" s="369" t="s">
        <v>645</v>
      </c>
      <c r="J160" s="369"/>
      <c r="K160" s="365"/>
    </row>
    <row r="161" s="1" customFormat="1" ht="15" customHeight="1">
      <c r="B161" s="371"/>
      <c r="C161" s="351"/>
      <c r="D161" s="351"/>
      <c r="E161" s="351"/>
      <c r="F161" s="351"/>
      <c r="G161" s="351"/>
      <c r="H161" s="351"/>
      <c r="I161" s="351"/>
      <c r="J161" s="351"/>
      <c r="K161" s="372"/>
    </row>
    <row r="162" s="1" customFormat="1" ht="18.75" customHeight="1">
      <c r="B162" s="353"/>
      <c r="C162" s="363"/>
      <c r="D162" s="363"/>
      <c r="E162" s="363"/>
      <c r="F162" s="373"/>
      <c r="G162" s="363"/>
      <c r="H162" s="363"/>
      <c r="I162" s="363"/>
      <c r="J162" s="363"/>
      <c r="K162" s="353"/>
    </row>
    <row r="163" s="1" customFormat="1" ht="18.75" customHeight="1">
      <c r="B163" s="325"/>
      <c r="C163" s="325"/>
      <c r="D163" s="325"/>
      <c r="E163" s="325"/>
      <c r="F163" s="325"/>
      <c r="G163" s="325"/>
      <c r="H163" s="325"/>
      <c r="I163" s="325"/>
      <c r="J163" s="325"/>
      <c r="K163" s="325"/>
    </row>
    <row r="164" s="1" customFormat="1" ht="7.5" customHeight="1">
      <c r="B164" s="304"/>
      <c r="C164" s="305"/>
      <c r="D164" s="305"/>
      <c r="E164" s="305"/>
      <c r="F164" s="305"/>
      <c r="G164" s="305"/>
      <c r="H164" s="305"/>
      <c r="I164" s="305"/>
      <c r="J164" s="305"/>
      <c r="K164" s="306"/>
    </row>
    <row r="165" s="1" customFormat="1" ht="45" customHeight="1">
      <c r="B165" s="307"/>
      <c r="C165" s="308" t="s">
        <v>676</v>
      </c>
      <c r="D165" s="308"/>
      <c r="E165" s="308"/>
      <c r="F165" s="308"/>
      <c r="G165" s="308"/>
      <c r="H165" s="308"/>
      <c r="I165" s="308"/>
      <c r="J165" s="308"/>
      <c r="K165" s="309"/>
    </row>
    <row r="166" s="1" customFormat="1" ht="17.25" customHeight="1">
      <c r="B166" s="307"/>
      <c r="C166" s="332" t="s">
        <v>604</v>
      </c>
      <c r="D166" s="332"/>
      <c r="E166" s="332"/>
      <c r="F166" s="332" t="s">
        <v>605</v>
      </c>
      <c r="G166" s="374"/>
      <c r="H166" s="375" t="s">
        <v>58</v>
      </c>
      <c r="I166" s="375" t="s">
        <v>61</v>
      </c>
      <c r="J166" s="332" t="s">
        <v>606</v>
      </c>
      <c r="K166" s="309"/>
    </row>
    <row r="167" s="1" customFormat="1" ht="17.25" customHeight="1">
      <c r="B167" s="310"/>
      <c r="C167" s="334" t="s">
        <v>607</v>
      </c>
      <c r="D167" s="334"/>
      <c r="E167" s="334"/>
      <c r="F167" s="335" t="s">
        <v>608</v>
      </c>
      <c r="G167" s="376"/>
      <c r="H167" s="377"/>
      <c r="I167" s="377"/>
      <c r="J167" s="334" t="s">
        <v>609</v>
      </c>
      <c r="K167" s="312"/>
    </row>
    <row r="168" s="1" customFormat="1" ht="5.25" customHeight="1">
      <c r="B168" s="342"/>
      <c r="C168" s="337"/>
      <c r="D168" s="337"/>
      <c r="E168" s="337"/>
      <c r="F168" s="337"/>
      <c r="G168" s="338"/>
      <c r="H168" s="337"/>
      <c r="I168" s="337"/>
      <c r="J168" s="337"/>
      <c r="K168" s="365"/>
    </row>
    <row r="169" s="1" customFormat="1" ht="15" customHeight="1">
      <c r="B169" s="342"/>
      <c r="C169" s="317" t="s">
        <v>613</v>
      </c>
      <c r="D169" s="317"/>
      <c r="E169" s="317"/>
      <c r="F169" s="340" t="s">
        <v>610</v>
      </c>
      <c r="G169" s="317"/>
      <c r="H169" s="317" t="s">
        <v>650</v>
      </c>
      <c r="I169" s="317" t="s">
        <v>612</v>
      </c>
      <c r="J169" s="317">
        <v>120</v>
      </c>
      <c r="K169" s="365"/>
    </row>
    <row r="170" s="1" customFormat="1" ht="15" customHeight="1">
      <c r="B170" s="342"/>
      <c r="C170" s="317" t="s">
        <v>659</v>
      </c>
      <c r="D170" s="317"/>
      <c r="E170" s="317"/>
      <c r="F170" s="340" t="s">
        <v>610</v>
      </c>
      <c r="G170" s="317"/>
      <c r="H170" s="317" t="s">
        <v>660</v>
      </c>
      <c r="I170" s="317" t="s">
        <v>612</v>
      </c>
      <c r="J170" s="317" t="s">
        <v>661</v>
      </c>
      <c r="K170" s="365"/>
    </row>
    <row r="171" s="1" customFormat="1" ht="15" customHeight="1">
      <c r="B171" s="342"/>
      <c r="C171" s="317" t="s">
        <v>558</v>
      </c>
      <c r="D171" s="317"/>
      <c r="E171" s="317"/>
      <c r="F171" s="340" t="s">
        <v>610</v>
      </c>
      <c r="G171" s="317"/>
      <c r="H171" s="317" t="s">
        <v>677</v>
      </c>
      <c r="I171" s="317" t="s">
        <v>612</v>
      </c>
      <c r="J171" s="317" t="s">
        <v>661</v>
      </c>
      <c r="K171" s="365"/>
    </row>
    <row r="172" s="1" customFormat="1" ht="15" customHeight="1">
      <c r="B172" s="342"/>
      <c r="C172" s="317" t="s">
        <v>615</v>
      </c>
      <c r="D172" s="317"/>
      <c r="E172" s="317"/>
      <c r="F172" s="340" t="s">
        <v>616</v>
      </c>
      <c r="G172" s="317"/>
      <c r="H172" s="317" t="s">
        <v>677</v>
      </c>
      <c r="I172" s="317" t="s">
        <v>612</v>
      </c>
      <c r="J172" s="317">
        <v>50</v>
      </c>
      <c r="K172" s="365"/>
    </row>
    <row r="173" s="1" customFormat="1" ht="15" customHeight="1">
      <c r="B173" s="342"/>
      <c r="C173" s="317" t="s">
        <v>618</v>
      </c>
      <c r="D173" s="317"/>
      <c r="E173" s="317"/>
      <c r="F173" s="340" t="s">
        <v>610</v>
      </c>
      <c r="G173" s="317"/>
      <c r="H173" s="317" t="s">
        <v>677</v>
      </c>
      <c r="I173" s="317" t="s">
        <v>620</v>
      </c>
      <c r="J173" s="317"/>
      <c r="K173" s="365"/>
    </row>
    <row r="174" s="1" customFormat="1" ht="15" customHeight="1">
      <c r="B174" s="342"/>
      <c r="C174" s="317" t="s">
        <v>629</v>
      </c>
      <c r="D174" s="317"/>
      <c r="E174" s="317"/>
      <c r="F174" s="340" t="s">
        <v>616</v>
      </c>
      <c r="G174" s="317"/>
      <c r="H174" s="317" t="s">
        <v>677</v>
      </c>
      <c r="I174" s="317" t="s">
        <v>612</v>
      </c>
      <c r="J174" s="317">
        <v>50</v>
      </c>
      <c r="K174" s="365"/>
    </row>
    <row r="175" s="1" customFormat="1" ht="15" customHeight="1">
      <c r="B175" s="342"/>
      <c r="C175" s="317" t="s">
        <v>637</v>
      </c>
      <c r="D175" s="317"/>
      <c r="E175" s="317"/>
      <c r="F175" s="340" t="s">
        <v>616</v>
      </c>
      <c r="G175" s="317"/>
      <c r="H175" s="317" t="s">
        <v>677</v>
      </c>
      <c r="I175" s="317" t="s">
        <v>612</v>
      </c>
      <c r="J175" s="317">
        <v>50</v>
      </c>
      <c r="K175" s="365"/>
    </row>
    <row r="176" s="1" customFormat="1" ht="15" customHeight="1">
      <c r="B176" s="342"/>
      <c r="C176" s="317" t="s">
        <v>635</v>
      </c>
      <c r="D176" s="317"/>
      <c r="E176" s="317"/>
      <c r="F176" s="340" t="s">
        <v>616</v>
      </c>
      <c r="G176" s="317"/>
      <c r="H176" s="317" t="s">
        <v>677</v>
      </c>
      <c r="I176" s="317" t="s">
        <v>612</v>
      </c>
      <c r="J176" s="317">
        <v>50</v>
      </c>
      <c r="K176" s="365"/>
    </row>
    <row r="177" s="1" customFormat="1" ht="15" customHeight="1">
      <c r="B177" s="342"/>
      <c r="C177" s="317" t="s">
        <v>127</v>
      </c>
      <c r="D177" s="317"/>
      <c r="E177" s="317"/>
      <c r="F177" s="340" t="s">
        <v>610</v>
      </c>
      <c r="G177" s="317"/>
      <c r="H177" s="317" t="s">
        <v>678</v>
      </c>
      <c r="I177" s="317" t="s">
        <v>679</v>
      </c>
      <c r="J177" s="317"/>
      <c r="K177" s="365"/>
    </row>
    <row r="178" s="1" customFormat="1" ht="15" customHeight="1">
      <c r="B178" s="342"/>
      <c r="C178" s="317" t="s">
        <v>61</v>
      </c>
      <c r="D178" s="317"/>
      <c r="E178" s="317"/>
      <c r="F178" s="340" t="s">
        <v>610</v>
      </c>
      <c r="G178" s="317"/>
      <c r="H178" s="317" t="s">
        <v>680</v>
      </c>
      <c r="I178" s="317" t="s">
        <v>681</v>
      </c>
      <c r="J178" s="317">
        <v>1</v>
      </c>
      <c r="K178" s="365"/>
    </row>
    <row r="179" s="1" customFormat="1" ht="15" customHeight="1">
      <c r="B179" s="342"/>
      <c r="C179" s="317" t="s">
        <v>57</v>
      </c>
      <c r="D179" s="317"/>
      <c r="E179" s="317"/>
      <c r="F179" s="340" t="s">
        <v>610</v>
      </c>
      <c r="G179" s="317"/>
      <c r="H179" s="317" t="s">
        <v>682</v>
      </c>
      <c r="I179" s="317" t="s">
        <v>612</v>
      </c>
      <c r="J179" s="317">
        <v>20</v>
      </c>
      <c r="K179" s="365"/>
    </row>
    <row r="180" s="1" customFormat="1" ht="15" customHeight="1">
      <c r="B180" s="342"/>
      <c r="C180" s="317" t="s">
        <v>58</v>
      </c>
      <c r="D180" s="317"/>
      <c r="E180" s="317"/>
      <c r="F180" s="340" t="s">
        <v>610</v>
      </c>
      <c r="G180" s="317"/>
      <c r="H180" s="317" t="s">
        <v>683</v>
      </c>
      <c r="I180" s="317" t="s">
        <v>612</v>
      </c>
      <c r="J180" s="317">
        <v>255</v>
      </c>
      <c r="K180" s="365"/>
    </row>
    <row r="181" s="1" customFormat="1" ht="15" customHeight="1">
      <c r="B181" s="342"/>
      <c r="C181" s="317" t="s">
        <v>128</v>
      </c>
      <c r="D181" s="317"/>
      <c r="E181" s="317"/>
      <c r="F181" s="340" t="s">
        <v>610</v>
      </c>
      <c r="G181" s="317"/>
      <c r="H181" s="317" t="s">
        <v>574</v>
      </c>
      <c r="I181" s="317" t="s">
        <v>612</v>
      </c>
      <c r="J181" s="317">
        <v>10</v>
      </c>
      <c r="K181" s="365"/>
    </row>
    <row r="182" s="1" customFormat="1" ht="15" customHeight="1">
      <c r="B182" s="342"/>
      <c r="C182" s="317" t="s">
        <v>129</v>
      </c>
      <c r="D182" s="317"/>
      <c r="E182" s="317"/>
      <c r="F182" s="340" t="s">
        <v>610</v>
      </c>
      <c r="G182" s="317"/>
      <c r="H182" s="317" t="s">
        <v>684</v>
      </c>
      <c r="I182" s="317" t="s">
        <v>645</v>
      </c>
      <c r="J182" s="317"/>
      <c r="K182" s="365"/>
    </row>
    <row r="183" s="1" customFormat="1" ht="15" customHeight="1">
      <c r="B183" s="342"/>
      <c r="C183" s="317" t="s">
        <v>685</v>
      </c>
      <c r="D183" s="317"/>
      <c r="E183" s="317"/>
      <c r="F183" s="340" t="s">
        <v>610</v>
      </c>
      <c r="G183" s="317"/>
      <c r="H183" s="317" t="s">
        <v>686</v>
      </c>
      <c r="I183" s="317" t="s">
        <v>645</v>
      </c>
      <c r="J183" s="317"/>
      <c r="K183" s="365"/>
    </row>
    <row r="184" s="1" customFormat="1" ht="15" customHeight="1">
      <c r="B184" s="342"/>
      <c r="C184" s="317" t="s">
        <v>674</v>
      </c>
      <c r="D184" s="317"/>
      <c r="E184" s="317"/>
      <c r="F184" s="340" t="s">
        <v>610</v>
      </c>
      <c r="G184" s="317"/>
      <c r="H184" s="317" t="s">
        <v>687</v>
      </c>
      <c r="I184" s="317" t="s">
        <v>645</v>
      </c>
      <c r="J184" s="317"/>
      <c r="K184" s="365"/>
    </row>
    <row r="185" s="1" customFormat="1" ht="15" customHeight="1">
      <c r="B185" s="342"/>
      <c r="C185" s="317" t="s">
        <v>131</v>
      </c>
      <c r="D185" s="317"/>
      <c r="E185" s="317"/>
      <c r="F185" s="340" t="s">
        <v>616</v>
      </c>
      <c r="G185" s="317"/>
      <c r="H185" s="317" t="s">
        <v>688</v>
      </c>
      <c r="I185" s="317" t="s">
        <v>612</v>
      </c>
      <c r="J185" s="317">
        <v>50</v>
      </c>
      <c r="K185" s="365"/>
    </row>
    <row r="186" s="1" customFormat="1" ht="15" customHeight="1">
      <c r="B186" s="342"/>
      <c r="C186" s="317" t="s">
        <v>689</v>
      </c>
      <c r="D186" s="317"/>
      <c r="E186" s="317"/>
      <c r="F186" s="340" t="s">
        <v>616</v>
      </c>
      <c r="G186" s="317"/>
      <c r="H186" s="317" t="s">
        <v>690</v>
      </c>
      <c r="I186" s="317" t="s">
        <v>691</v>
      </c>
      <c r="J186" s="317"/>
      <c r="K186" s="365"/>
    </row>
    <row r="187" s="1" customFormat="1" ht="15" customHeight="1">
      <c r="B187" s="342"/>
      <c r="C187" s="317" t="s">
        <v>692</v>
      </c>
      <c r="D187" s="317"/>
      <c r="E187" s="317"/>
      <c r="F187" s="340" t="s">
        <v>616</v>
      </c>
      <c r="G187" s="317"/>
      <c r="H187" s="317" t="s">
        <v>693</v>
      </c>
      <c r="I187" s="317" t="s">
        <v>691</v>
      </c>
      <c r="J187" s="317"/>
      <c r="K187" s="365"/>
    </row>
    <row r="188" s="1" customFormat="1" ht="15" customHeight="1">
      <c r="B188" s="342"/>
      <c r="C188" s="317" t="s">
        <v>694</v>
      </c>
      <c r="D188" s="317"/>
      <c r="E188" s="317"/>
      <c r="F188" s="340" t="s">
        <v>616</v>
      </c>
      <c r="G188" s="317"/>
      <c r="H188" s="317" t="s">
        <v>695</v>
      </c>
      <c r="I188" s="317" t="s">
        <v>691</v>
      </c>
      <c r="J188" s="317"/>
      <c r="K188" s="365"/>
    </row>
    <row r="189" s="1" customFormat="1" ht="15" customHeight="1">
      <c r="B189" s="342"/>
      <c r="C189" s="378" t="s">
        <v>696</v>
      </c>
      <c r="D189" s="317"/>
      <c r="E189" s="317"/>
      <c r="F189" s="340" t="s">
        <v>616</v>
      </c>
      <c r="G189" s="317"/>
      <c r="H189" s="317" t="s">
        <v>697</v>
      </c>
      <c r="I189" s="317" t="s">
        <v>698</v>
      </c>
      <c r="J189" s="379" t="s">
        <v>699</v>
      </c>
      <c r="K189" s="365"/>
    </row>
    <row r="190" s="18" customFormat="1" ht="15" customHeight="1">
      <c r="B190" s="380"/>
      <c r="C190" s="381" t="s">
        <v>700</v>
      </c>
      <c r="D190" s="382"/>
      <c r="E190" s="382"/>
      <c r="F190" s="383" t="s">
        <v>616</v>
      </c>
      <c r="G190" s="382"/>
      <c r="H190" s="382" t="s">
        <v>701</v>
      </c>
      <c r="I190" s="382" t="s">
        <v>698</v>
      </c>
      <c r="J190" s="384" t="s">
        <v>699</v>
      </c>
      <c r="K190" s="385"/>
    </row>
    <row r="191" s="1" customFormat="1" ht="15" customHeight="1">
      <c r="B191" s="342"/>
      <c r="C191" s="378" t="s">
        <v>46</v>
      </c>
      <c r="D191" s="317"/>
      <c r="E191" s="317"/>
      <c r="F191" s="340" t="s">
        <v>610</v>
      </c>
      <c r="G191" s="317"/>
      <c r="H191" s="314" t="s">
        <v>702</v>
      </c>
      <c r="I191" s="317" t="s">
        <v>703</v>
      </c>
      <c r="J191" s="317"/>
      <c r="K191" s="365"/>
    </row>
    <row r="192" s="1" customFormat="1" ht="15" customHeight="1">
      <c r="B192" s="342"/>
      <c r="C192" s="378" t="s">
        <v>704</v>
      </c>
      <c r="D192" s="317"/>
      <c r="E192" s="317"/>
      <c r="F192" s="340" t="s">
        <v>610</v>
      </c>
      <c r="G192" s="317"/>
      <c r="H192" s="317" t="s">
        <v>705</v>
      </c>
      <c r="I192" s="317" t="s">
        <v>645</v>
      </c>
      <c r="J192" s="317"/>
      <c r="K192" s="365"/>
    </row>
    <row r="193" s="1" customFormat="1" ht="15" customHeight="1">
      <c r="B193" s="342"/>
      <c r="C193" s="378" t="s">
        <v>706</v>
      </c>
      <c r="D193" s="317"/>
      <c r="E193" s="317"/>
      <c r="F193" s="340" t="s">
        <v>610</v>
      </c>
      <c r="G193" s="317"/>
      <c r="H193" s="317" t="s">
        <v>707</v>
      </c>
      <c r="I193" s="317" t="s">
        <v>645</v>
      </c>
      <c r="J193" s="317"/>
      <c r="K193" s="365"/>
    </row>
    <row r="194" s="1" customFormat="1" ht="15" customHeight="1">
      <c r="B194" s="342"/>
      <c r="C194" s="378" t="s">
        <v>708</v>
      </c>
      <c r="D194" s="317"/>
      <c r="E194" s="317"/>
      <c r="F194" s="340" t="s">
        <v>616</v>
      </c>
      <c r="G194" s="317"/>
      <c r="H194" s="317" t="s">
        <v>709</v>
      </c>
      <c r="I194" s="317" t="s">
        <v>645</v>
      </c>
      <c r="J194" s="317"/>
      <c r="K194" s="365"/>
    </row>
    <row r="195" s="1" customFormat="1" ht="15" customHeight="1">
      <c r="B195" s="371"/>
      <c r="C195" s="386"/>
      <c r="D195" s="351"/>
      <c r="E195" s="351"/>
      <c r="F195" s="351"/>
      <c r="G195" s="351"/>
      <c r="H195" s="351"/>
      <c r="I195" s="351"/>
      <c r="J195" s="351"/>
      <c r="K195" s="372"/>
    </row>
    <row r="196" s="1" customFormat="1" ht="18.75" customHeight="1">
      <c r="B196" s="353"/>
      <c r="C196" s="363"/>
      <c r="D196" s="363"/>
      <c r="E196" s="363"/>
      <c r="F196" s="373"/>
      <c r="G196" s="363"/>
      <c r="H196" s="363"/>
      <c r="I196" s="363"/>
      <c r="J196" s="363"/>
      <c r="K196" s="353"/>
    </row>
    <row r="197" s="1" customFormat="1" ht="18.75" customHeight="1">
      <c r="B197" s="353"/>
      <c r="C197" s="363"/>
      <c r="D197" s="363"/>
      <c r="E197" s="363"/>
      <c r="F197" s="373"/>
      <c r="G197" s="363"/>
      <c r="H197" s="363"/>
      <c r="I197" s="363"/>
      <c r="J197" s="363"/>
      <c r="K197" s="353"/>
    </row>
    <row r="198" s="1" customFormat="1" ht="18.75" customHeight="1">
      <c r="B198" s="325"/>
      <c r="C198" s="325"/>
      <c r="D198" s="325"/>
      <c r="E198" s="325"/>
      <c r="F198" s="325"/>
      <c r="G198" s="325"/>
      <c r="H198" s="325"/>
      <c r="I198" s="325"/>
      <c r="J198" s="325"/>
      <c r="K198" s="325"/>
    </row>
    <row r="199" s="1" customFormat="1" ht="13.5">
      <c r="B199" s="304"/>
      <c r="C199" s="305"/>
      <c r="D199" s="305"/>
      <c r="E199" s="305"/>
      <c r="F199" s="305"/>
      <c r="G199" s="305"/>
      <c r="H199" s="305"/>
      <c r="I199" s="305"/>
      <c r="J199" s="305"/>
      <c r="K199" s="306"/>
    </row>
    <row r="200" s="1" customFormat="1" ht="21">
      <c r="B200" s="307"/>
      <c r="C200" s="308" t="s">
        <v>710</v>
      </c>
      <c r="D200" s="308"/>
      <c r="E200" s="308"/>
      <c r="F200" s="308"/>
      <c r="G200" s="308"/>
      <c r="H200" s="308"/>
      <c r="I200" s="308"/>
      <c r="J200" s="308"/>
      <c r="K200" s="309"/>
    </row>
    <row r="201" s="1" customFormat="1" ht="25.5" customHeight="1">
      <c r="B201" s="307"/>
      <c r="C201" s="387" t="s">
        <v>711</v>
      </c>
      <c r="D201" s="387"/>
      <c r="E201" s="387"/>
      <c r="F201" s="387" t="s">
        <v>712</v>
      </c>
      <c r="G201" s="388"/>
      <c r="H201" s="387" t="s">
        <v>713</v>
      </c>
      <c r="I201" s="387"/>
      <c r="J201" s="387"/>
      <c r="K201" s="309"/>
    </row>
    <row r="202" s="1" customFormat="1" ht="5.25" customHeight="1">
      <c r="B202" s="342"/>
      <c r="C202" s="337"/>
      <c r="D202" s="337"/>
      <c r="E202" s="337"/>
      <c r="F202" s="337"/>
      <c r="G202" s="363"/>
      <c r="H202" s="337"/>
      <c r="I202" s="337"/>
      <c r="J202" s="337"/>
      <c r="K202" s="365"/>
    </row>
    <row r="203" s="1" customFormat="1" ht="15" customHeight="1">
      <c r="B203" s="342"/>
      <c r="C203" s="317" t="s">
        <v>703</v>
      </c>
      <c r="D203" s="317"/>
      <c r="E203" s="317"/>
      <c r="F203" s="340" t="s">
        <v>47</v>
      </c>
      <c r="G203" s="317"/>
      <c r="H203" s="317" t="s">
        <v>714</v>
      </c>
      <c r="I203" s="317"/>
      <c r="J203" s="317"/>
      <c r="K203" s="365"/>
    </row>
    <row r="204" s="1" customFormat="1" ht="15" customHeight="1">
      <c r="B204" s="342"/>
      <c r="C204" s="317"/>
      <c r="D204" s="317"/>
      <c r="E204" s="317"/>
      <c r="F204" s="340" t="s">
        <v>48</v>
      </c>
      <c r="G204" s="317"/>
      <c r="H204" s="317" t="s">
        <v>715</v>
      </c>
      <c r="I204" s="317"/>
      <c r="J204" s="317"/>
      <c r="K204" s="365"/>
    </row>
    <row r="205" s="1" customFormat="1" ht="15" customHeight="1">
      <c r="B205" s="342"/>
      <c r="C205" s="317"/>
      <c r="D205" s="317"/>
      <c r="E205" s="317"/>
      <c r="F205" s="340" t="s">
        <v>51</v>
      </c>
      <c r="G205" s="317"/>
      <c r="H205" s="317" t="s">
        <v>716</v>
      </c>
      <c r="I205" s="317"/>
      <c r="J205" s="317"/>
      <c r="K205" s="365"/>
    </row>
    <row r="206" s="1" customFormat="1" ht="15" customHeight="1">
      <c r="B206" s="342"/>
      <c r="C206" s="317"/>
      <c r="D206" s="317"/>
      <c r="E206" s="317"/>
      <c r="F206" s="340" t="s">
        <v>49</v>
      </c>
      <c r="G206" s="317"/>
      <c r="H206" s="317" t="s">
        <v>717</v>
      </c>
      <c r="I206" s="317"/>
      <c r="J206" s="317"/>
      <c r="K206" s="365"/>
    </row>
    <row r="207" s="1" customFormat="1" ht="15" customHeight="1">
      <c r="B207" s="342"/>
      <c r="C207" s="317"/>
      <c r="D207" s="317"/>
      <c r="E207" s="317"/>
      <c r="F207" s="340" t="s">
        <v>50</v>
      </c>
      <c r="G207" s="317"/>
      <c r="H207" s="317" t="s">
        <v>718</v>
      </c>
      <c r="I207" s="317"/>
      <c r="J207" s="317"/>
      <c r="K207" s="365"/>
    </row>
    <row r="208" s="1" customFormat="1" ht="15" customHeight="1">
      <c r="B208" s="342"/>
      <c r="C208" s="317"/>
      <c r="D208" s="317"/>
      <c r="E208" s="317"/>
      <c r="F208" s="340"/>
      <c r="G208" s="317"/>
      <c r="H208" s="317"/>
      <c r="I208" s="317"/>
      <c r="J208" s="317"/>
      <c r="K208" s="365"/>
    </row>
    <row r="209" s="1" customFormat="1" ht="15" customHeight="1">
      <c r="B209" s="342"/>
      <c r="C209" s="317" t="s">
        <v>657</v>
      </c>
      <c r="D209" s="317"/>
      <c r="E209" s="317"/>
      <c r="F209" s="340" t="s">
        <v>83</v>
      </c>
      <c r="G209" s="317"/>
      <c r="H209" s="317" t="s">
        <v>719</v>
      </c>
      <c r="I209" s="317"/>
      <c r="J209" s="317"/>
      <c r="K209" s="365"/>
    </row>
    <row r="210" s="1" customFormat="1" ht="15" customHeight="1">
      <c r="B210" s="342"/>
      <c r="C210" s="317"/>
      <c r="D210" s="317"/>
      <c r="E210" s="317"/>
      <c r="F210" s="340" t="s">
        <v>552</v>
      </c>
      <c r="G210" s="317"/>
      <c r="H210" s="317" t="s">
        <v>553</v>
      </c>
      <c r="I210" s="317"/>
      <c r="J210" s="317"/>
      <c r="K210" s="365"/>
    </row>
    <row r="211" s="1" customFormat="1" ht="15" customHeight="1">
      <c r="B211" s="342"/>
      <c r="C211" s="317"/>
      <c r="D211" s="317"/>
      <c r="E211" s="317"/>
      <c r="F211" s="340" t="s">
        <v>550</v>
      </c>
      <c r="G211" s="317"/>
      <c r="H211" s="317" t="s">
        <v>720</v>
      </c>
      <c r="I211" s="317"/>
      <c r="J211" s="317"/>
      <c r="K211" s="365"/>
    </row>
    <row r="212" s="1" customFormat="1" ht="15" customHeight="1">
      <c r="B212" s="389"/>
      <c r="C212" s="317"/>
      <c r="D212" s="317"/>
      <c r="E212" s="317"/>
      <c r="F212" s="340" t="s">
        <v>554</v>
      </c>
      <c r="G212" s="378"/>
      <c r="H212" s="369" t="s">
        <v>555</v>
      </c>
      <c r="I212" s="369"/>
      <c r="J212" s="369"/>
      <c r="K212" s="390"/>
    </row>
    <row r="213" s="1" customFormat="1" ht="15" customHeight="1">
      <c r="B213" s="389"/>
      <c r="C213" s="317"/>
      <c r="D213" s="317"/>
      <c r="E213" s="317"/>
      <c r="F213" s="340" t="s">
        <v>556</v>
      </c>
      <c r="G213" s="378"/>
      <c r="H213" s="369" t="s">
        <v>721</v>
      </c>
      <c r="I213" s="369"/>
      <c r="J213" s="369"/>
      <c r="K213" s="390"/>
    </row>
    <row r="214" s="1" customFormat="1" ht="15" customHeight="1">
      <c r="B214" s="389"/>
      <c r="C214" s="317"/>
      <c r="D214" s="317"/>
      <c r="E214" s="317"/>
      <c r="F214" s="340"/>
      <c r="G214" s="378"/>
      <c r="H214" s="369"/>
      <c r="I214" s="369"/>
      <c r="J214" s="369"/>
      <c r="K214" s="390"/>
    </row>
    <row r="215" s="1" customFormat="1" ht="15" customHeight="1">
      <c r="B215" s="389"/>
      <c r="C215" s="317" t="s">
        <v>681</v>
      </c>
      <c r="D215" s="317"/>
      <c r="E215" s="317"/>
      <c r="F215" s="340">
        <v>1</v>
      </c>
      <c r="G215" s="378"/>
      <c r="H215" s="369" t="s">
        <v>722</v>
      </c>
      <c r="I215" s="369"/>
      <c r="J215" s="369"/>
      <c r="K215" s="390"/>
    </row>
    <row r="216" s="1" customFormat="1" ht="15" customHeight="1">
      <c r="B216" s="389"/>
      <c r="C216" s="317"/>
      <c r="D216" s="317"/>
      <c r="E216" s="317"/>
      <c r="F216" s="340">
        <v>2</v>
      </c>
      <c r="G216" s="378"/>
      <c r="H216" s="369" t="s">
        <v>723</v>
      </c>
      <c r="I216" s="369"/>
      <c r="J216" s="369"/>
      <c r="K216" s="390"/>
    </row>
    <row r="217" s="1" customFormat="1" ht="15" customHeight="1">
      <c r="B217" s="389"/>
      <c r="C217" s="317"/>
      <c r="D217" s="317"/>
      <c r="E217" s="317"/>
      <c r="F217" s="340">
        <v>3</v>
      </c>
      <c r="G217" s="378"/>
      <c r="H217" s="369" t="s">
        <v>724</v>
      </c>
      <c r="I217" s="369"/>
      <c r="J217" s="369"/>
      <c r="K217" s="390"/>
    </row>
    <row r="218" s="1" customFormat="1" ht="15" customHeight="1">
      <c r="B218" s="389"/>
      <c r="C218" s="317"/>
      <c r="D218" s="317"/>
      <c r="E218" s="317"/>
      <c r="F218" s="340">
        <v>4</v>
      </c>
      <c r="G218" s="378"/>
      <c r="H218" s="369" t="s">
        <v>725</v>
      </c>
      <c r="I218" s="369"/>
      <c r="J218" s="369"/>
      <c r="K218" s="390"/>
    </row>
    <row r="219" s="1" customFormat="1" ht="12.75" customHeight="1">
      <c r="B219" s="391"/>
      <c r="C219" s="392"/>
      <c r="D219" s="392"/>
      <c r="E219" s="392"/>
      <c r="F219" s="392"/>
      <c r="G219" s="392"/>
      <c r="H219" s="392"/>
      <c r="I219" s="392"/>
      <c r="J219" s="392"/>
      <c r="K219" s="393"/>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REGIO15-KROS3\kros3</dc:creator>
  <cp:lastModifiedBy>REGIO15-KROS3\kros3</cp:lastModifiedBy>
  <dcterms:created xsi:type="dcterms:W3CDTF">2025-04-22T16:41:05Z</dcterms:created>
  <dcterms:modified xsi:type="dcterms:W3CDTF">2025-04-22T16:41:15Z</dcterms:modified>
</cp:coreProperties>
</file>